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1370" activeTab="1"/>
  </bookViews>
  <sheets>
    <sheet name="SET-Tic's" sheetId="1" r:id="rId1"/>
    <sheet name="01" sheetId="55" r:id="rId2"/>
    <sheet name="02" sheetId="56" r:id="rId3"/>
    <sheet name="03" sheetId="61" r:id="rId4"/>
  </sheets>
  <definedNames>
    <definedName name="_xlnm.Print_Titles" localSheetId="0">'SET-Tic''s'!$1:$5</definedName>
  </definedNames>
  <calcPr calcId="144525"/>
</workbook>
</file>

<file path=xl/calcChain.xml><?xml version="1.0" encoding="utf-8"?>
<calcChain xmlns="http://schemas.openxmlformats.org/spreadsheetml/2006/main">
  <c r="O15" i="55" l="1"/>
  <c r="C15" i="55"/>
  <c r="X8" i="1" l="1"/>
  <c r="X7" i="1"/>
  <c r="X6" i="1"/>
  <c r="W8" i="1"/>
  <c r="W7" i="1"/>
  <c r="W6" i="1"/>
  <c r="V8" i="1"/>
  <c r="V7" i="1"/>
  <c r="V6" i="1"/>
  <c r="U8" i="1"/>
  <c r="U7" i="1"/>
  <c r="U6" i="1"/>
  <c r="T8" i="1"/>
  <c r="T7" i="1"/>
  <c r="T6" i="1"/>
  <c r="S8" i="1"/>
  <c r="S7" i="1"/>
  <c r="S6" i="1"/>
  <c r="K17" i="61" l="1"/>
  <c r="J17" i="61"/>
  <c r="I17" i="61"/>
  <c r="H17" i="61"/>
  <c r="R8" i="1" s="1"/>
  <c r="G17" i="61"/>
  <c r="Q8" i="1" s="1"/>
  <c r="F17" i="61"/>
  <c r="P8" i="1" s="1"/>
  <c r="E17" i="61"/>
  <c r="O8" i="1" s="1"/>
  <c r="D17" i="61"/>
  <c r="N8" i="1" s="1"/>
  <c r="C17" i="61"/>
  <c r="M8" i="1" s="1"/>
  <c r="C17" i="56"/>
  <c r="M7" i="1" s="1"/>
  <c r="D17" i="56"/>
  <c r="N7" i="1" s="1"/>
  <c r="E17" i="56"/>
  <c r="O7" i="1" s="1"/>
  <c r="F17" i="56"/>
  <c r="P7" i="1" s="1"/>
  <c r="G17" i="56"/>
  <c r="Q7" i="1" s="1"/>
  <c r="H17" i="56"/>
  <c r="R7" i="1" s="1"/>
  <c r="I17" i="56"/>
  <c r="J17" i="56"/>
  <c r="K17" i="56"/>
  <c r="K17" i="55" l="1"/>
  <c r="J17" i="55"/>
  <c r="I17" i="55"/>
  <c r="H17" i="55"/>
  <c r="R6" i="1" s="1"/>
  <c r="G17" i="55"/>
  <c r="Q6" i="1" s="1"/>
  <c r="F17" i="55"/>
  <c r="P6" i="1" s="1"/>
  <c r="E17" i="55"/>
  <c r="O6" i="1" s="1"/>
  <c r="D17" i="55"/>
  <c r="N6" i="1" s="1"/>
  <c r="C17" i="55"/>
  <c r="M6" i="1" s="1"/>
  <c r="O15" i="61" l="1"/>
  <c r="C15" i="61" s="1"/>
  <c r="O16" i="56"/>
  <c r="C16" i="56" s="1"/>
  <c r="O15" i="56"/>
  <c r="C15" i="56" s="1"/>
  <c r="O16" i="55"/>
  <c r="C16" i="55" s="1"/>
  <c r="O18" i="61" l="1"/>
  <c r="O19" i="56"/>
  <c r="O18" i="56"/>
  <c r="O17" i="56" l="1"/>
  <c r="L7" i="1" s="1"/>
  <c r="N17" i="56"/>
  <c r="M17" i="56"/>
  <c r="L17" i="56"/>
  <c r="L17" i="61" l="1"/>
  <c r="M17" i="61"/>
  <c r="N17" i="61"/>
  <c r="F5" i="61"/>
  <c r="F5" i="56"/>
  <c r="F5" i="55"/>
  <c r="O19" i="55" l="1"/>
  <c r="O17" i="61"/>
  <c r="L8" i="1" s="1"/>
  <c r="O18" i="55"/>
  <c r="F3" i="61"/>
  <c r="F3" i="56"/>
  <c r="F3" i="55"/>
  <c r="L22" i="61"/>
  <c r="H22" i="61"/>
  <c r="D22" i="61"/>
  <c r="I9" i="61"/>
  <c r="F9" i="61"/>
  <c r="A9" i="61"/>
  <c r="G6" i="61"/>
  <c r="F4" i="61"/>
  <c r="N15" i="61"/>
  <c r="M15" i="61"/>
  <c r="L15" i="61"/>
  <c r="K15" i="61"/>
  <c r="J15" i="61"/>
  <c r="I15" i="61"/>
  <c r="H15" i="61"/>
  <c r="G15" i="61"/>
  <c r="F15" i="61"/>
  <c r="E15" i="61"/>
  <c r="D15" i="61"/>
  <c r="L22" i="56" l="1"/>
  <c r="H22" i="56"/>
  <c r="D22" i="56"/>
  <c r="I9" i="56"/>
  <c r="F9" i="56"/>
  <c r="A9" i="56"/>
  <c r="G6" i="56"/>
  <c r="F4" i="56"/>
  <c r="N16" i="56"/>
  <c r="M16" i="56"/>
  <c r="L16" i="56"/>
  <c r="K16" i="56"/>
  <c r="J16" i="56"/>
  <c r="I16" i="56"/>
  <c r="H16" i="56"/>
  <c r="G16" i="56"/>
  <c r="F16" i="56"/>
  <c r="E16" i="56"/>
  <c r="D16" i="56"/>
  <c r="N15" i="56"/>
  <c r="M15" i="56"/>
  <c r="L15" i="56"/>
  <c r="K15" i="56"/>
  <c r="J15" i="56"/>
  <c r="I15" i="56"/>
  <c r="H15" i="56"/>
  <c r="G15" i="56"/>
  <c r="F15" i="56"/>
  <c r="E15" i="56"/>
  <c r="D15" i="56"/>
  <c r="H9" i="56"/>
  <c r="L22" i="55"/>
  <c r="H22" i="55"/>
  <c r="D22" i="55"/>
  <c r="I9" i="55"/>
  <c r="F9" i="55"/>
  <c r="A9" i="55"/>
  <c r="G6" i="55"/>
  <c r="F4" i="55"/>
  <c r="O17" i="55"/>
  <c r="L6" i="1" s="1"/>
  <c r="N17" i="55"/>
  <c r="M17" i="55"/>
  <c r="L17" i="55"/>
  <c r="N16" i="55"/>
  <c r="M16" i="55"/>
  <c r="L16" i="55"/>
  <c r="K16" i="55"/>
  <c r="J16" i="55"/>
  <c r="I16" i="55"/>
  <c r="H16" i="55"/>
  <c r="G16" i="55"/>
  <c r="F16" i="55"/>
  <c r="E16" i="55"/>
  <c r="D16" i="55"/>
  <c r="N15" i="55"/>
  <c r="M15" i="55"/>
  <c r="L15" i="55"/>
  <c r="K15" i="55"/>
  <c r="J15" i="55"/>
  <c r="I15" i="55"/>
  <c r="H15" i="55"/>
  <c r="G15" i="55"/>
  <c r="F15" i="55"/>
  <c r="E15" i="55"/>
  <c r="D15" i="55"/>
  <c r="H9" i="55"/>
</calcChain>
</file>

<file path=xl/comments1.xml><?xml version="1.0" encoding="utf-8"?>
<comments xmlns="http://schemas.openxmlformats.org/spreadsheetml/2006/main">
  <authors>
    <author>WILSON</author>
  </authors>
  <commentList>
    <comment ref="J4" authorId="0">
      <text>
        <r>
          <rPr>
            <sz val="9"/>
            <color indexed="81"/>
            <rFont val="Tahoma"/>
            <family val="2"/>
          </rPr>
          <t xml:space="preserve">
Recomendable dejar como línea base el resultado final del indicador en el año inmediatamente anterior</t>
        </r>
      </text>
    </comment>
    <comment ref="K4" authorId="0">
      <text>
        <r>
          <rPr>
            <sz val="9"/>
            <color indexed="81"/>
            <rFont val="Tahoma"/>
            <family val="2"/>
          </rPr>
          <t xml:space="preserve">
Importante aquí establecer para cada indicador la meta final deseada de forma razonable, que se proyecta al cierre de la presente vigencia</t>
        </r>
      </text>
    </comment>
  </commentList>
</comments>
</file>

<file path=xl/sharedStrings.xml><?xml version="1.0" encoding="utf-8"?>
<sst xmlns="http://schemas.openxmlformats.org/spreadsheetml/2006/main" count="326" uniqueCount="149">
  <si>
    <t>PROCESO</t>
  </si>
  <si>
    <t>NOMBRE DEL INDICADOR</t>
  </si>
  <si>
    <t>OBJETIVO DEL INDICADOR</t>
  </si>
  <si>
    <t xml:space="preserve"> </t>
  </si>
  <si>
    <t>Mensual</t>
  </si>
  <si>
    <t>FORMULA DEL INDICADOR</t>
  </si>
  <si>
    <t>INTERPRETACIÓN SITUACIÓN</t>
  </si>
  <si>
    <t>OPTIMA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</si>
  <si>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</si>
  <si>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</si>
  <si>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</si>
  <si>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</si>
  <si>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</si>
  <si>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</si>
  <si>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</si>
  <si>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</si>
  <si>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</si>
  <si>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</si>
  <si>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</si>
  <si>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</si>
  <si>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sz val="10"/>
        <rFont val="Tahoma"/>
        <family val="2"/>
      </rPr>
      <t xml:space="preserve">FORMATO: </t>
    </r>
    <r>
      <rPr>
        <b/>
        <sz val="10"/>
        <rFont val="Tahoma"/>
        <family val="2"/>
      </rPr>
      <t>MATRIZ DE REGISTRO Y MEDICIÓN DE INDICADORES</t>
    </r>
  </si>
  <si>
    <t>CÓDIGO DEL INDICADOR</t>
  </si>
  <si>
    <t>Objetivo</t>
  </si>
  <si>
    <t>Unidad de medida</t>
  </si>
  <si>
    <t>Formula</t>
  </si>
  <si>
    <t>Meta</t>
  </si>
  <si>
    <t>Frecuencia</t>
  </si>
  <si>
    <t>Fuente de Información</t>
  </si>
  <si>
    <t>Responsable</t>
  </si>
  <si>
    <t>Por obtener Datos</t>
  </si>
  <si>
    <t>Por Análizar Datos</t>
  </si>
  <si>
    <t>MEDICIÓN DE DATOS:</t>
  </si>
  <si>
    <t>MES</t>
  </si>
  <si>
    <t>ACUM</t>
  </si>
  <si>
    <t>RANGOS DE EVALUACIÓN</t>
  </si>
  <si>
    <t>%</t>
  </si>
  <si>
    <t>ANÁLISIS GRÁFICO (Tendencia del indicador)</t>
  </si>
  <si>
    <t>VARIABLES</t>
  </si>
  <si>
    <t>METODOLOGIA PARA OBTENER LOS DATOS:</t>
  </si>
  <si>
    <t>LINEA BASE</t>
  </si>
  <si>
    <t>PERIODICIDAD REPORTE</t>
  </si>
  <si>
    <t>IN01</t>
  </si>
  <si>
    <t>IN02</t>
  </si>
  <si>
    <t>IN03</t>
  </si>
  <si>
    <t>SET INDICADORES GESTIÓN</t>
  </si>
  <si>
    <t xml:space="preserve">PROCESO: </t>
  </si>
  <si>
    <t>Anual</t>
  </si>
  <si>
    <t>Trimestral</t>
  </si>
  <si>
    <t>Acum.</t>
  </si>
  <si>
    <t>TIPO DE INDICADOR</t>
  </si>
  <si>
    <t>Eficacia</t>
  </si>
  <si>
    <t>Efectividad</t>
  </si>
  <si>
    <r>
      <rPr>
        <b/>
        <sz val="9"/>
        <rFont val="Tahoma"/>
        <family val="2"/>
      </rPr>
      <t>ANÁLISIS DE MEDICIÓN</t>
    </r>
    <r>
      <rPr>
        <sz val="9"/>
        <rFont val="Tahoma"/>
        <family val="2"/>
      </rPr>
      <t xml:space="preserve"> (Cumplimiento de metas, comportamiento histórico, tendencias, causas):</t>
    </r>
  </si>
  <si>
    <r>
      <rPr>
        <b/>
        <sz val="9"/>
        <rFont val="Tahoma"/>
        <family val="2"/>
      </rPr>
      <t>ACCIONES DE MEJORAMIENTO REQUERIDAS</t>
    </r>
    <r>
      <rPr>
        <sz val="9"/>
        <rFont val="Tahoma"/>
        <family val="2"/>
      </rPr>
      <t xml:space="preserve"> (Acciones a tomar cuando se evidencie el incumplimiento de las metas propuestas):</t>
    </r>
  </si>
  <si>
    <t>Fecha</t>
  </si>
  <si>
    <t>ACEPTABLE</t>
  </si>
  <si>
    <t>DEFICIENTE</t>
  </si>
  <si>
    <t>Bimensual</t>
  </si>
  <si>
    <t>Cuatrimestral</t>
  </si>
  <si>
    <t>Semestral</t>
  </si>
  <si>
    <t>TIPO INDICADOR</t>
  </si>
  <si>
    <t>Versión 2,0</t>
  </si>
  <si>
    <t>GESTIÓN DE PROYECTOS</t>
  </si>
  <si>
    <t>GESTIÓN DE PORTAFOLIO</t>
  </si>
  <si>
    <t>GESTIÓN DE OPORTUNIDADES</t>
  </si>
  <si>
    <t>GESTIÓN DE BIENES Y SERVICIOS</t>
  </si>
  <si>
    <t>GESTIÓN JURÍDICA - CONTRATACIÓN</t>
  </si>
  <si>
    <t>TECNOLOGIAS DE LA INFORMACIÓN Y LA COMUNICACIÓN - TIC'S</t>
  </si>
  <si>
    <t>MEJORAMIENTO CONTINUO</t>
  </si>
  <si>
    <t>GESTIÓN DE RECURSOS HUMANOS</t>
  </si>
  <si>
    <t>GESTIÓN DE SERVICIOS PÚBLICOS</t>
  </si>
  <si>
    <t>GESTIÓN DEL CONOCIMIENTO</t>
  </si>
  <si>
    <t>GESTIÓN FINANCIERA</t>
  </si>
  <si>
    <t>CONTROL INTERNO</t>
  </si>
  <si>
    <t>DIRECCIONAMIENTO ESTRATÉGICO</t>
  </si>
  <si>
    <t xml:space="preserve">Eficiencia </t>
  </si>
  <si>
    <t>GRUPO DE GESTIÓN DE PROYECTOS</t>
  </si>
  <si>
    <t>GRUPO DE GESTIÓN DE PORTAFOLIO</t>
  </si>
  <si>
    <t>GRUPO DE GESTIÓN DE OPORTUNIDADES</t>
  </si>
  <si>
    <t>GRUPO DE GESTIÓN DE BIENES Y SERVICIOS</t>
  </si>
  <si>
    <t>GRUPO DE GESTIÓN JURÍDICA - CONTRATACIÓN</t>
  </si>
  <si>
    <t>GRUPO DE TECNOLOGIAS DE LA INFORMACIÓN Y LA COMUNICACIÓN - TIC'S</t>
  </si>
  <si>
    <t>GRUPO DE MEJORAMIENTO CONTINUO</t>
  </si>
  <si>
    <t>GRUPO DE GESTIÓN DE RECURSOS HUMANOS</t>
  </si>
  <si>
    <t>GRUPO DE GESTIÓN DE SERVICIOS PÚBLICOS</t>
  </si>
  <si>
    <t>GRUPO DE GESTIÓN DEL CONOCIMIENTO</t>
  </si>
  <si>
    <t>GRUPO DE GESTIÓN FINANCIERA</t>
  </si>
  <si>
    <t>GRUPO DE CONTROL INTERNO</t>
  </si>
  <si>
    <t>GRUPO DE DIRECCIONAMIENTO ESTRATÉGICO</t>
  </si>
  <si>
    <t>AH-TI-</t>
  </si>
  <si>
    <t xml:space="preserve">Cubrimiento en asesoría, soporte y mantenimiento informático </t>
  </si>
  <si>
    <t xml:space="preserve">Disponibilidad del sistema </t>
  </si>
  <si>
    <t xml:space="preserve">Visitantes Página Web </t>
  </si>
  <si>
    <t>(Número de requerimientos de asesoría, soporte y mantenimiento atendidos /Número de requerimientos de asesoría, soporte y mantenimiento solicitados) * 100</t>
  </si>
  <si>
    <t>Menor al 60%</t>
  </si>
  <si>
    <t>Entre 61% y 80%</t>
  </si>
  <si>
    <t>Entre 81% y 100%</t>
  </si>
  <si>
    <t>Para el cálculo del indicador es preciso tener cuenta el total de minutos al mes que corresponde a 43200 (minutos/mes), cifra a la cual se le restan los minutos identificados por el proceso donde no se tuvo sistema en el periodo.</t>
  </si>
  <si>
    <t>No. De usuarios que accesan a la página Web.</t>
  </si>
  <si>
    <t>Número</t>
  </si>
  <si>
    <t>Menos de 500</t>
  </si>
  <si>
    <t>Mayor a 1.501</t>
  </si>
  <si>
    <t>Entre 501 y 1.500</t>
  </si>
  <si>
    <t xml:space="preserve">Número de requerimientos de asesoría, soporte y mantenimiento atendidos </t>
  </si>
  <si>
    <t>Número de requerimientos de asesoría, soporte y mantenimiento solicitados</t>
  </si>
  <si>
    <t>No. de usuarios que acceden a la página Web</t>
  </si>
  <si>
    <t>Sumatoria de los  Minutos con servicio servicios / Total  número de mínutos por  periodo (mensual)</t>
  </si>
  <si>
    <t>Sumatoria de los  Minutos con servicios</t>
  </si>
  <si>
    <t>Total  número de mínutos por  periodo (mensual)</t>
  </si>
  <si>
    <t>Brindar oportunamente  mantenimiento, asesoria y soporte informatico a Aguas del Huila.</t>
  </si>
  <si>
    <t>Prestar el servicio de iternet a las oficnas de Aguas del Huila.</t>
  </si>
  <si>
    <t>Registrar las visitas de los usuarios a la pagina web de Aguas del Huila.</t>
  </si>
  <si>
    <t>Se reciben solicitudes , verbales y via telefonica y se brinda el apoyo para subsanar el daño o requerimiento, informacion que se obtiene dairiamente y se realiza un consolidado mensual.</t>
  </si>
  <si>
    <t>El Administrador de la Pagina Web Click Masivo, nos generan un reporte mensula donde nos definen : Visitantes distintos, Numero de Visitas Paginas, Solicitudes</t>
  </si>
  <si>
    <t>RESULTADOS DE LA VIGENCIA</t>
  </si>
  <si>
    <t>META 2018</t>
  </si>
  <si>
    <t>RESULTADOS VIGENCIA 2018</t>
  </si>
  <si>
    <t>VIGENCIA 2018</t>
  </si>
  <si>
    <t>META  AÑO 2018</t>
  </si>
  <si>
    <t>01/30/2018</t>
  </si>
  <si>
    <t>Se atendieron los requerimientos en su totalidad.</t>
  </si>
  <si>
    <t>No se atendio un requerimiento pendiente de un repuesto.</t>
  </si>
  <si>
    <t>se atendieron los requerimientos en su totalidad durante el presente mes</t>
  </si>
  <si>
    <t>se cumplio con la atencion de todos los requerimientos solicitados.</t>
  </si>
  <si>
    <t>Se atendera un requerimiento el proximo mes por la entrega de un equipo de computo</t>
  </si>
  <si>
    <t>las solicitudes de requerimientos fueron debidamente atendidas.</t>
  </si>
  <si>
    <t>Se conto con caida en el servicio por un corto periodo de tiempo.</t>
  </si>
  <si>
    <t>S e conto con la totalidad del servicio.</t>
  </si>
  <si>
    <t>Se presto el servicio en forma continua</t>
  </si>
  <si>
    <t>Se presto con un servicio a tiempo</t>
  </si>
  <si>
    <t>se presento una minima interrupcion del servicio</t>
  </si>
  <si>
    <t>Realizaron visitas a la pagina con los informes del año anterior</t>
  </si>
  <si>
    <t>Se publicaron información de actualizacion Empresarial</t>
  </si>
  <si>
    <t>Se continuo con las actualizaciones de la pagina.</t>
  </si>
  <si>
    <t>Se contaron con visitas por algunas actualizaciones de la pagina</t>
  </si>
  <si>
    <t>Se invita por redes sociales a visitar la pagina por información Técnica y Gerencial</t>
  </si>
  <si>
    <t>se actualiza la información en las redes sociales y la pagina Web</t>
  </si>
  <si>
    <t>Se presto un servicio oportuno y completo</t>
  </si>
  <si>
    <t>02/28/2018</t>
  </si>
  <si>
    <t>03/30/2018</t>
  </si>
  <si>
    <t>04/30/2018</t>
  </si>
  <si>
    <t>05/30/2018</t>
  </si>
  <si>
    <t>06/30/2018</t>
  </si>
  <si>
    <t>07/30/2018</t>
  </si>
  <si>
    <t>08/30/2018</t>
  </si>
  <si>
    <t>09/30/2018</t>
  </si>
  <si>
    <t>10/30/2018</t>
  </si>
  <si>
    <t>11/30/2018</t>
  </si>
  <si>
    <t>12/30/2018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</si>
</sst>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6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Tahoma"/>
      <family val="2"/>
    </font>
    <font>
      <sz val="11"/>
      <name val="Arial"/>
      <family val="2"/>
    </font>
    <font>
      <sz val="9"/>
      <color indexed="81"/>
      <name val="Tahoma"/>
      <family val="2"/>
    </font>
    <font>
      <sz val="1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8" fillId="0" borderId="0" applyFont="0" applyFill="0" applyBorder="0" applyAlignment="0" applyProtection="0"/>
  </cellStyleXfs>
  <cellXfs count="201">
    <xf numFmtId="0" fontId="0" fillId="0" borderId="0" xfId="0"/>
    <xf numFmtId="0" fontId="5" fillId="0" borderId="0" xfId="0" applyFont="1"/>
    <xf numFmtId="0" fontId="0" fillId="0" borderId="0" xfId="0"/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10" fillId="2" borderId="15" xfId="1" applyFont="1" applyFill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9" fontId="8" fillId="0" borderId="0" xfId="1" applyNumberFormat="1" applyFont="1" applyAlignment="1">
      <alignment horizontal="center" vertical="center"/>
    </xf>
    <xf numFmtId="9" fontId="10" fillId="0" borderId="1" xfId="1" applyNumberFormat="1" applyFont="1" applyFill="1" applyBorder="1" applyAlignment="1">
      <alignment vertical="center"/>
    </xf>
    <xf numFmtId="164" fontId="8" fillId="7" borderId="1" xfId="1" applyNumberFormat="1" applyFont="1" applyFill="1" applyBorder="1" applyAlignment="1">
      <alignment horizontal="right" vertical="center"/>
    </xf>
    <xf numFmtId="164" fontId="8" fillId="7" borderId="15" xfId="1" applyNumberFormat="1" applyFont="1" applyFill="1" applyBorder="1" applyAlignment="1">
      <alignment horizontal="right" vertical="center"/>
    </xf>
    <xf numFmtId="9" fontId="9" fillId="7" borderId="12" xfId="1" applyNumberFormat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7" borderId="15" xfId="1" applyFont="1" applyFill="1" applyBorder="1" applyAlignment="1">
      <alignment vertical="center"/>
    </xf>
    <xf numFmtId="0" fontId="8" fillId="7" borderId="13" xfId="1" applyFont="1" applyFill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0" fontId="14" fillId="7" borderId="29" xfId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9" fillId="7" borderId="12" xfId="1" applyFont="1" applyFill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textRotation="90" wrapText="1"/>
    </xf>
    <xf numFmtId="164" fontId="15" fillId="0" borderId="35" xfId="0" applyNumberFormat="1" applyFont="1" applyBorder="1" applyAlignment="1">
      <alignment horizontal="center" vertical="center" textRotation="90" wrapText="1"/>
    </xf>
    <xf numFmtId="0" fontId="15" fillId="8" borderId="35" xfId="0" applyFont="1" applyFill="1" applyBorder="1" applyAlignment="1">
      <alignment horizontal="center" vertical="center" textRotation="90" wrapText="1"/>
    </xf>
    <xf numFmtId="0" fontId="20" fillId="5" borderId="35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7" borderId="12" xfId="1" applyFont="1" applyFill="1" applyBorder="1" applyAlignment="1">
      <alignment horizontal="center" vertical="center" wrapText="1"/>
    </xf>
    <xf numFmtId="165" fontId="8" fillId="0" borderId="1" xfId="1" applyNumberFormat="1" applyFont="1" applyBorder="1" applyAlignment="1">
      <alignment vertical="center"/>
    </xf>
    <xf numFmtId="165" fontId="8" fillId="7" borderId="15" xfId="1" applyNumberFormat="1" applyFont="1" applyFill="1" applyBorder="1" applyAlignment="1">
      <alignment vertical="center"/>
    </xf>
    <xf numFmtId="165" fontId="10" fillId="0" borderId="1" xfId="1" applyNumberFormat="1" applyFont="1" applyFill="1" applyBorder="1" applyAlignment="1">
      <alignment vertical="center"/>
    </xf>
    <xf numFmtId="0" fontId="9" fillId="0" borderId="1" xfId="1" applyFont="1" applyBorder="1" applyAlignment="1">
      <alignment horizontal="justify" vertical="center" wrapText="1"/>
    </xf>
    <xf numFmtId="0" fontId="9" fillId="0" borderId="12" xfId="1" applyFont="1" applyBorder="1" applyAlignment="1">
      <alignment horizontal="justify" vertical="center" wrapText="1"/>
    </xf>
    <xf numFmtId="0" fontId="2" fillId="0" borderId="35" xfId="1" applyFont="1" applyBorder="1" applyAlignment="1">
      <alignment horizontal="justify" vertical="top" wrapText="1"/>
    </xf>
    <xf numFmtId="0" fontId="17" fillId="0" borderId="35" xfId="0" applyFont="1" applyBorder="1" applyAlignment="1">
      <alignment horizontal="justify" vertical="top" wrapText="1"/>
    </xf>
    <xf numFmtId="164" fontId="10" fillId="0" borderId="1" xfId="1" applyNumberFormat="1" applyFont="1" applyFill="1" applyBorder="1" applyAlignment="1">
      <alignment vertical="center"/>
    </xf>
    <xf numFmtId="49" fontId="5" fillId="0" borderId="35" xfId="0" applyNumberFormat="1" applyFont="1" applyFill="1" applyBorder="1" applyAlignment="1">
      <alignment horizontal="center" vertical="top"/>
    </xf>
    <xf numFmtId="0" fontId="16" fillId="0" borderId="35" xfId="0" applyFont="1" applyFill="1" applyBorder="1" applyAlignment="1">
      <alignment vertical="top" wrapText="1"/>
    </xf>
    <xf numFmtId="0" fontId="21" fillId="0" borderId="0" xfId="0" applyFont="1"/>
    <xf numFmtId="0" fontId="25" fillId="0" borderId="0" xfId="0" applyFont="1"/>
    <xf numFmtId="0" fontId="2" fillId="0" borderId="35" xfId="0" applyFont="1" applyFill="1" applyBorder="1" applyAlignment="1">
      <alignment horizontal="center" vertical="center" textRotation="90" wrapText="1"/>
    </xf>
    <xf numFmtId="9" fontId="3" fillId="0" borderId="35" xfId="1" applyNumberFormat="1" applyFont="1" applyFill="1" applyBorder="1" applyAlignment="1">
      <alignment horizontal="center" vertical="center" wrapText="1"/>
    </xf>
    <xf numFmtId="3" fontId="15" fillId="0" borderId="35" xfId="0" applyNumberFormat="1" applyFont="1" applyBorder="1" applyAlignment="1">
      <alignment horizontal="center" vertical="center" textRotation="90" wrapText="1"/>
    </xf>
    <xf numFmtId="3" fontId="8" fillId="7" borderId="1" xfId="1" applyNumberFormat="1" applyFont="1" applyFill="1" applyBorder="1" applyAlignment="1">
      <alignment horizontal="right" vertical="center"/>
    </xf>
    <xf numFmtId="3" fontId="8" fillId="7" borderId="15" xfId="1" applyNumberFormat="1" applyFont="1" applyFill="1" applyBorder="1" applyAlignment="1">
      <alignment horizontal="right" vertical="center"/>
    </xf>
    <xf numFmtId="3" fontId="8" fillId="0" borderId="1" xfId="2" applyNumberFormat="1" applyFont="1" applyBorder="1" applyAlignment="1">
      <alignment vertical="center"/>
    </xf>
    <xf numFmtId="9" fontId="8" fillId="7" borderId="1" xfId="1" applyNumberFormat="1" applyFont="1" applyFill="1" applyBorder="1" applyAlignment="1">
      <alignment horizontal="right" vertical="center"/>
    </xf>
    <xf numFmtId="9" fontId="15" fillId="0" borderId="35" xfId="0" applyNumberFormat="1" applyFont="1" applyBorder="1" applyAlignment="1">
      <alignment horizontal="center" vertical="center" textRotation="90" wrapText="1"/>
    </xf>
    <xf numFmtId="3" fontId="8" fillId="7" borderId="15" xfId="1" applyNumberFormat="1" applyFont="1" applyFill="1" applyBorder="1" applyAlignment="1">
      <alignment vertical="center"/>
    </xf>
    <xf numFmtId="3" fontId="9" fillId="7" borderId="12" xfId="1" applyNumberFormat="1" applyFont="1" applyFill="1" applyBorder="1" applyAlignment="1">
      <alignment horizontal="center" vertical="center" wrapText="1"/>
    </xf>
    <xf numFmtId="9" fontId="8" fillId="7" borderId="15" xfId="1" applyNumberFormat="1" applyFont="1" applyFill="1" applyBorder="1" applyAlignment="1">
      <alignment horizontal="right" vertical="center"/>
    </xf>
    <xf numFmtId="164" fontId="15" fillId="0" borderId="35" xfId="0" applyNumberFormat="1" applyFont="1" applyFill="1" applyBorder="1" applyAlignment="1">
      <alignment horizontal="center" vertical="center" textRotation="90" wrapText="1"/>
    </xf>
    <xf numFmtId="165" fontId="15" fillId="0" borderId="35" xfId="0" applyNumberFormat="1" applyFont="1" applyFill="1" applyBorder="1" applyAlignment="1">
      <alignment horizontal="center" vertical="center" textRotation="90" wrapText="1"/>
    </xf>
    <xf numFmtId="0" fontId="9" fillId="0" borderId="1" xfId="1" applyFont="1" applyBorder="1" applyAlignment="1">
      <alignment horizontal="justify" vertical="top" wrapText="1"/>
    </xf>
    <xf numFmtId="0" fontId="9" fillId="0" borderId="12" xfId="1" applyFont="1" applyBorder="1" applyAlignment="1">
      <alignment horizontal="justify" vertical="top" wrapText="1"/>
    </xf>
    <xf numFmtId="0" fontId="10" fillId="2" borderId="1" xfId="1" applyFont="1" applyFill="1" applyBorder="1" applyAlignment="1">
      <alignment horizontal="center" vertical="center"/>
    </xf>
    <xf numFmtId="9" fontId="8" fillId="0" borderId="1" xfId="1" applyNumberFormat="1" applyFont="1" applyFill="1" applyBorder="1" applyAlignment="1">
      <alignment vertical="center"/>
    </xf>
    <xf numFmtId="9" fontId="10" fillId="7" borderId="15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164" fontId="10" fillId="7" borderId="15" xfId="1" applyNumberFormat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3" fontId="10" fillId="7" borderId="15" xfId="1" applyNumberFormat="1" applyFont="1" applyFill="1" applyBorder="1" applyAlignment="1">
      <alignment vertical="center"/>
    </xf>
    <xf numFmtId="0" fontId="0" fillId="9" borderId="36" xfId="0" applyFill="1" applyBorder="1" applyAlignment="1">
      <alignment horizontal="center"/>
    </xf>
    <xf numFmtId="0" fontId="22" fillId="0" borderId="40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4" fillId="8" borderId="35" xfId="0" applyFont="1" applyFill="1" applyBorder="1" applyAlignment="1">
      <alignment horizontal="center" vertical="center" wrapText="1"/>
    </xf>
    <xf numFmtId="0" fontId="15" fillId="7" borderId="35" xfId="0" applyFont="1" applyFill="1" applyBorder="1" applyAlignment="1">
      <alignment horizontal="center" vertical="center" textRotation="90" wrapText="1"/>
    </xf>
    <xf numFmtId="0" fontId="6" fillId="8" borderId="35" xfId="0" applyFont="1" applyFill="1" applyBorder="1" applyAlignment="1">
      <alignment horizontal="center" vertical="center" wrapText="1"/>
    </xf>
    <xf numFmtId="0" fontId="7" fillId="8" borderId="35" xfId="0" applyFont="1" applyFill="1" applyBorder="1" applyAlignment="1">
      <alignment horizontal="center" vertical="center" textRotation="90" wrapText="1"/>
    </xf>
    <xf numFmtId="0" fontId="4" fillId="8" borderId="35" xfId="0" applyFont="1" applyFill="1" applyBorder="1" applyAlignment="1">
      <alignment horizontal="center" vertical="center" textRotation="90" wrapText="1"/>
    </xf>
    <xf numFmtId="0" fontId="19" fillId="8" borderId="32" xfId="0" applyFont="1" applyFill="1" applyBorder="1" applyAlignment="1">
      <alignment horizontal="right" vertical="center" wrapText="1"/>
    </xf>
    <xf numFmtId="0" fontId="19" fillId="8" borderId="33" xfId="0" applyFont="1" applyFill="1" applyBorder="1" applyAlignment="1">
      <alignment horizontal="right" vertical="center" wrapText="1"/>
    </xf>
    <xf numFmtId="0" fontId="19" fillId="0" borderId="33" xfId="0" applyFont="1" applyFill="1" applyBorder="1" applyAlignment="1">
      <alignment horizontal="left" vertical="center" wrapText="1"/>
    </xf>
    <xf numFmtId="0" fontId="19" fillId="0" borderId="34" xfId="0" applyFont="1" applyFill="1" applyBorder="1" applyAlignment="1">
      <alignment horizontal="left" vertical="center" wrapText="1"/>
    </xf>
    <xf numFmtId="0" fontId="9" fillId="0" borderId="18" xfId="1" applyFont="1" applyBorder="1" applyAlignment="1">
      <alignment horizontal="justify" vertical="top" wrapText="1"/>
    </xf>
    <xf numFmtId="0" fontId="9" fillId="0" borderId="1" xfId="1" applyFont="1" applyBorder="1" applyAlignment="1">
      <alignment horizontal="justify" vertical="top" wrapText="1"/>
    </xf>
    <xf numFmtId="17" fontId="9" fillId="0" borderId="1" xfId="1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7" fillId="0" borderId="46" xfId="1" applyFont="1" applyBorder="1" applyAlignment="1">
      <alignment horizontal="justify" wrapText="1"/>
    </xf>
    <xf numFmtId="0" fontId="9" fillId="0" borderId="44" xfId="1" applyFont="1" applyBorder="1" applyAlignment="1">
      <alignment horizontal="justify" wrapText="1"/>
    </xf>
    <xf numFmtId="0" fontId="9" fillId="0" borderId="47" xfId="1" applyFont="1" applyBorder="1" applyAlignment="1">
      <alignment horizontal="justify" wrapText="1"/>
    </xf>
    <xf numFmtId="0" fontId="8" fillId="9" borderId="6" xfId="1" applyFont="1" applyFill="1" applyBorder="1" applyAlignment="1">
      <alignment horizontal="center" vertical="center"/>
    </xf>
    <xf numFmtId="0" fontId="12" fillId="7" borderId="8" xfId="1" applyFont="1" applyFill="1" applyBorder="1" applyAlignment="1">
      <alignment horizontal="left" vertical="center"/>
    </xf>
    <xf numFmtId="0" fontId="12" fillId="7" borderId="9" xfId="1" applyFont="1" applyFill="1" applyBorder="1" applyAlignment="1">
      <alignment horizontal="left" vertical="center"/>
    </xf>
    <xf numFmtId="0" fontId="13" fillId="7" borderId="9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/>
    </xf>
    <xf numFmtId="17" fontId="9" fillId="0" borderId="1" xfId="1" applyNumberFormat="1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9" fillId="0" borderId="11" xfId="1" applyFont="1" applyBorder="1" applyAlignment="1">
      <alignment horizontal="justify" vertical="top" wrapText="1"/>
    </xf>
    <xf numFmtId="0" fontId="9" fillId="0" borderId="12" xfId="1" applyFont="1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  <xf numFmtId="0" fontId="10" fillId="7" borderId="6" xfId="1" applyFont="1" applyFill="1" applyBorder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7" borderId="8" xfId="1" applyFont="1" applyFill="1" applyBorder="1" applyAlignment="1">
      <alignment horizontal="left" vertical="center"/>
    </xf>
    <xf numFmtId="0" fontId="8" fillId="7" borderId="9" xfId="1" applyFont="1" applyFill="1" applyBorder="1" applyAlignment="1">
      <alignment horizontal="left" vertical="center"/>
    </xf>
    <xf numFmtId="0" fontId="8" fillId="7" borderId="10" xfId="1" applyFont="1" applyFill="1" applyBorder="1" applyAlignment="1">
      <alignment horizontal="left" vertical="center"/>
    </xf>
    <xf numFmtId="0" fontId="8" fillId="7" borderId="18" xfId="1" applyFont="1" applyFill="1" applyBorder="1" applyAlignment="1">
      <alignment horizontal="left" vertical="center"/>
    </xf>
    <xf numFmtId="0" fontId="8" fillId="7" borderId="1" xfId="1" applyFont="1" applyFill="1" applyBorder="1" applyAlignment="1">
      <alignment horizontal="left" vertical="center"/>
    </xf>
    <xf numFmtId="0" fontId="10" fillId="7" borderId="1" xfId="1" applyFont="1" applyFill="1" applyBorder="1" applyAlignment="1">
      <alignment horizontal="left" vertical="center"/>
    </xf>
    <xf numFmtId="0" fontId="10" fillId="7" borderId="21" xfId="1" applyFont="1" applyFill="1" applyBorder="1" applyAlignment="1">
      <alignment horizontal="left" vertical="center"/>
    </xf>
    <xf numFmtId="0" fontId="10" fillId="7" borderId="28" xfId="1" applyFont="1" applyFill="1" applyBorder="1" applyAlignment="1">
      <alignment horizontal="left" vertical="center"/>
    </xf>
    <xf numFmtId="0" fontId="8" fillId="7" borderId="11" xfId="1" applyFont="1" applyFill="1" applyBorder="1" applyAlignment="1">
      <alignment horizontal="left" vertical="center"/>
    </xf>
    <xf numFmtId="0" fontId="8" fillId="7" borderId="12" xfId="1" applyFont="1" applyFill="1" applyBorder="1" applyAlignment="1">
      <alignment horizontal="left" vertical="center"/>
    </xf>
    <xf numFmtId="2" fontId="10" fillId="7" borderId="30" xfId="1" applyNumberFormat="1" applyFont="1" applyFill="1" applyBorder="1" applyAlignment="1">
      <alignment horizontal="left" vertical="center"/>
    </xf>
    <xf numFmtId="2" fontId="10" fillId="7" borderId="17" xfId="1" applyNumberFormat="1" applyFont="1" applyFill="1" applyBorder="1" applyAlignment="1">
      <alignment horizontal="left" vertical="center"/>
    </xf>
    <xf numFmtId="2" fontId="10" fillId="7" borderId="19" xfId="1" applyNumberFormat="1" applyFont="1" applyFill="1" applyBorder="1" applyAlignment="1">
      <alignment horizontal="left" vertical="center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textRotation="90" wrapText="1"/>
    </xf>
    <xf numFmtId="0" fontId="14" fillId="2" borderId="1" xfId="1" applyFont="1" applyFill="1" applyBorder="1" applyAlignment="1">
      <alignment horizontal="center" vertical="center" textRotation="90" wrapText="1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 wrapText="1"/>
    </xf>
    <xf numFmtId="0" fontId="8" fillId="7" borderId="43" xfId="1" applyFont="1" applyFill="1" applyBorder="1" applyAlignment="1">
      <alignment horizontal="left" vertical="center"/>
    </xf>
    <xf numFmtId="0" fontId="8" fillId="7" borderId="44" xfId="1" applyFont="1" applyFill="1" applyBorder="1" applyAlignment="1">
      <alignment horizontal="left" vertical="center"/>
    </xf>
    <xf numFmtId="0" fontId="8" fillId="7" borderId="45" xfId="1" applyFont="1" applyFill="1" applyBorder="1" applyAlignment="1">
      <alignment horizontal="left" vertical="center"/>
    </xf>
    <xf numFmtId="0" fontId="9" fillId="7" borderId="11" xfId="1" applyFont="1" applyFill="1" applyBorder="1" applyAlignment="1">
      <alignment horizontal="justify" vertical="top" wrapText="1"/>
    </xf>
    <xf numFmtId="0" fontId="9" fillId="7" borderId="12" xfId="1" applyFont="1" applyFill="1" applyBorder="1" applyAlignment="1">
      <alignment horizontal="justify" vertical="top" wrapText="1"/>
    </xf>
    <xf numFmtId="0" fontId="9" fillId="7" borderId="29" xfId="1" applyFont="1" applyFill="1" applyBorder="1" applyAlignment="1">
      <alignment horizontal="justify" vertical="top" wrapText="1"/>
    </xf>
    <xf numFmtId="0" fontId="9" fillId="7" borderId="42" xfId="1" applyFont="1" applyFill="1" applyBorder="1" applyAlignment="1">
      <alignment horizontal="justify" vertical="top" wrapText="1"/>
    </xf>
    <xf numFmtId="0" fontId="14" fillId="0" borderId="29" xfId="1" applyFont="1" applyFill="1" applyBorder="1" applyAlignment="1">
      <alignment horizontal="center" vertical="center" wrapText="1"/>
    </xf>
    <xf numFmtId="0" fontId="14" fillId="0" borderId="30" xfId="1" applyFont="1" applyFill="1" applyBorder="1" applyAlignment="1">
      <alignment horizontal="center" vertical="center" wrapText="1"/>
    </xf>
    <xf numFmtId="0" fontId="14" fillId="0" borderId="31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10" fillId="7" borderId="16" xfId="1" applyFont="1" applyFill="1" applyBorder="1" applyAlignment="1">
      <alignment horizontal="center" vertical="center"/>
    </xf>
    <xf numFmtId="0" fontId="10" fillId="7" borderId="17" xfId="1" applyFont="1" applyFill="1" applyBorder="1" applyAlignment="1">
      <alignment horizontal="center" vertical="center"/>
    </xf>
    <xf numFmtId="0" fontId="10" fillId="7" borderId="19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left" vertical="center" wrapText="1"/>
    </xf>
    <xf numFmtId="0" fontId="10" fillId="7" borderId="6" xfId="1" applyFont="1" applyFill="1" applyBorder="1" applyAlignment="1">
      <alignment horizontal="left" vertical="center" wrapText="1"/>
    </xf>
    <xf numFmtId="0" fontId="10" fillId="7" borderId="7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 wrapText="1"/>
    </xf>
    <xf numFmtId="0" fontId="9" fillId="0" borderId="17" xfId="1" applyFont="1" applyFill="1" applyBorder="1" applyAlignment="1">
      <alignment horizontal="left" vertical="center" wrapText="1"/>
    </xf>
    <xf numFmtId="0" fontId="9" fillId="0" borderId="19" xfId="1" applyFont="1" applyFill="1" applyBorder="1" applyAlignment="1">
      <alignment horizontal="left" vertical="center" wrapText="1"/>
    </xf>
    <xf numFmtId="0" fontId="10" fillId="7" borderId="14" xfId="1" applyFont="1" applyFill="1" applyBorder="1" applyAlignment="1">
      <alignment horizontal="left" vertical="center"/>
    </xf>
    <xf numFmtId="0" fontId="10" fillId="7" borderId="0" xfId="1" applyFont="1" applyFill="1" applyBorder="1" applyAlignment="1">
      <alignment horizontal="left" vertical="center"/>
    </xf>
    <xf numFmtId="0" fontId="10" fillId="7" borderId="20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8" fillId="7" borderId="4" xfId="1" applyFont="1" applyFill="1" applyBorder="1" applyAlignment="1">
      <alignment horizontal="center" vertical="center"/>
    </xf>
    <xf numFmtId="9" fontId="10" fillId="7" borderId="24" xfId="1" applyNumberFormat="1" applyFont="1" applyFill="1" applyBorder="1" applyAlignment="1">
      <alignment horizontal="center" vertical="center"/>
    </xf>
    <xf numFmtId="0" fontId="10" fillId="7" borderId="25" xfId="1" applyFont="1" applyFill="1" applyBorder="1" applyAlignment="1">
      <alignment horizontal="center" vertical="center"/>
    </xf>
    <xf numFmtId="0" fontId="10" fillId="7" borderId="26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11" fillId="7" borderId="25" xfId="1" applyFont="1" applyFill="1" applyBorder="1" applyAlignment="1">
      <alignment horizontal="center" vertical="center"/>
    </xf>
    <xf numFmtId="0" fontId="11" fillId="7" borderId="26" xfId="1" applyFont="1" applyFill="1" applyBorder="1" applyAlignment="1">
      <alignment horizontal="center" vertical="center"/>
    </xf>
    <xf numFmtId="0" fontId="14" fillId="6" borderId="18" xfId="1" applyFont="1" applyFill="1" applyBorder="1" applyAlignment="1">
      <alignment horizontal="left" vertical="center"/>
    </xf>
    <xf numFmtId="0" fontId="14" fillId="6" borderId="1" xfId="1" applyFont="1" applyFill="1" applyBorder="1" applyAlignment="1">
      <alignment horizontal="left" vertical="center"/>
    </xf>
    <xf numFmtId="0" fontId="10" fillId="7" borderId="18" xfId="1" applyFont="1" applyFill="1" applyBorder="1" applyAlignment="1">
      <alignment horizontal="center" vertical="center" textRotation="90"/>
    </xf>
    <xf numFmtId="0" fontId="10" fillId="7" borderId="11" xfId="1" applyFont="1" applyFill="1" applyBorder="1" applyAlignment="1">
      <alignment horizontal="center" vertical="center" textRotation="90"/>
    </xf>
    <xf numFmtId="0" fontId="10" fillId="7" borderId="8" xfId="1" applyFont="1" applyFill="1" applyBorder="1" applyAlignment="1">
      <alignment horizontal="center" vertical="center" wrapText="1"/>
    </xf>
    <xf numFmtId="0" fontId="10" fillId="7" borderId="9" xfId="1" applyFont="1" applyFill="1" applyBorder="1" applyAlignment="1">
      <alignment horizontal="center" vertical="center" wrapText="1"/>
    </xf>
    <xf numFmtId="0" fontId="10" fillId="7" borderId="22" xfId="1" applyFont="1" applyFill="1" applyBorder="1" applyAlignment="1">
      <alignment horizontal="center" vertical="center" wrapText="1"/>
    </xf>
    <xf numFmtId="0" fontId="10" fillId="7" borderId="11" xfId="1" applyFont="1" applyFill="1" applyBorder="1" applyAlignment="1">
      <alignment horizontal="center" vertical="center" wrapText="1"/>
    </xf>
    <xf numFmtId="0" fontId="10" fillId="7" borderId="12" xfId="1" applyFont="1" applyFill="1" applyBorder="1" applyAlignment="1">
      <alignment horizontal="center" vertical="center" wrapText="1"/>
    </xf>
    <xf numFmtId="0" fontId="10" fillId="5" borderId="23" xfId="1" applyFont="1" applyFill="1" applyBorder="1" applyAlignment="1">
      <alignment horizontal="center" vertical="center"/>
    </xf>
    <xf numFmtId="0" fontId="10" fillId="4" borderId="23" xfId="1" applyFont="1" applyFill="1" applyBorder="1" applyAlignment="1">
      <alignment horizontal="center" vertical="center"/>
    </xf>
    <xf numFmtId="0" fontId="27" fillId="0" borderId="18" xfId="1" applyFont="1" applyBorder="1" applyAlignment="1">
      <alignment horizontal="justify" wrapText="1"/>
    </xf>
    <xf numFmtId="0" fontId="27" fillId="0" borderId="1" xfId="1" applyFont="1" applyBorder="1" applyAlignment="1">
      <alignment horizontal="justify" wrapText="1"/>
    </xf>
    <xf numFmtId="0" fontId="9" fillId="0" borderId="1" xfId="1" applyFont="1" applyBorder="1" applyAlignment="1">
      <alignment horizontal="justify" wrapText="1"/>
    </xf>
    <xf numFmtId="0" fontId="10" fillId="7" borderId="15" xfId="1" applyFont="1" applyFill="1" applyBorder="1" applyAlignment="1">
      <alignment horizontal="left" vertical="center"/>
    </xf>
    <xf numFmtId="2" fontId="10" fillId="7" borderId="31" xfId="1" applyNumberFormat="1" applyFont="1" applyFill="1" applyBorder="1" applyAlignment="1">
      <alignment horizontal="left" vertical="center"/>
    </xf>
    <xf numFmtId="0" fontId="10" fillId="7" borderId="5" xfId="1" applyFont="1" applyFill="1" applyBorder="1" applyAlignment="1">
      <alignment horizontal="left" vertical="center"/>
    </xf>
    <xf numFmtId="0" fontId="10" fillId="7" borderId="6" xfId="1" applyFont="1" applyFill="1" applyBorder="1" applyAlignment="1">
      <alignment horizontal="left" vertical="center"/>
    </xf>
    <xf numFmtId="0" fontId="10" fillId="7" borderId="7" xfId="1" applyFont="1" applyFill="1" applyBorder="1" applyAlignment="1">
      <alignment horizontal="left" vertical="center"/>
    </xf>
    <xf numFmtId="0" fontId="8" fillId="7" borderId="5" xfId="1" applyFont="1" applyFill="1" applyBorder="1" applyAlignment="1">
      <alignment horizontal="center" vertical="center"/>
    </xf>
    <xf numFmtId="0" fontId="8" fillId="7" borderId="6" xfId="1" applyFont="1" applyFill="1" applyBorder="1" applyAlignment="1">
      <alignment horizontal="center" vertical="center"/>
    </xf>
    <xf numFmtId="0" fontId="8" fillId="7" borderId="7" xfId="1" applyFont="1" applyFill="1" applyBorder="1" applyAlignment="1">
      <alignment horizontal="center" vertical="center"/>
    </xf>
    <xf numFmtId="9" fontId="10" fillId="7" borderId="24" xfId="1" applyNumberFormat="1" applyFont="1" applyFill="1" applyBorder="1" applyAlignment="1">
      <alignment horizontal="center" vertical="center" wrapText="1"/>
    </xf>
    <xf numFmtId="0" fontId="10" fillId="7" borderId="25" xfId="1" applyFont="1" applyFill="1" applyBorder="1" applyAlignment="1">
      <alignment horizontal="center" vertical="center" wrapText="1"/>
    </xf>
    <xf numFmtId="0" fontId="10" fillId="7" borderId="26" xfId="1" applyFont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left" vertical="center" wrapText="1"/>
    </xf>
    <xf numFmtId="9" fontId="10" fillId="7" borderId="2" xfId="1" applyNumberFormat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'01'!$A$16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'01'!$C$16:$N$16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25-40B4-8C90-EB60F861F10D}"/>
            </c:ext>
          </c:extLst>
        </c:ser>
        <c:ser>
          <c:idx val="1"/>
          <c:order val="1"/>
          <c:tx>
            <c:strRef>
              <c:f>'01'!$A$17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'01'!$C$17:$N$17</c:f>
              <c:numCache>
                <c:formatCode>0.0%</c:formatCode>
                <c:ptCount val="12"/>
                <c:pt idx="0">
                  <c:v>1</c:v>
                </c:pt>
                <c:pt idx="1">
                  <c:v>0.98550724637681164</c:v>
                </c:pt>
                <c:pt idx="2">
                  <c:v>1</c:v>
                </c:pt>
                <c:pt idx="3">
                  <c:v>1</c:v>
                </c:pt>
                <c:pt idx="4">
                  <c:v>0.98780487804878048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25-40B4-8C90-EB60F861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42048"/>
        <c:axId val="170652032"/>
      </c:lineChart>
      <c:catAx>
        <c:axId val="170642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70652032"/>
        <c:crosses val="autoZero"/>
        <c:auto val="1"/>
        <c:lblAlgn val="ctr"/>
        <c:lblOffset val="100"/>
        <c:noMultiLvlLbl val="0"/>
      </c:catAx>
      <c:valAx>
        <c:axId val="1706520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0642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'02'!$A$16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'02'!$C$16:$N$16</c:f>
              <c:numCache>
                <c:formatCode>0.0%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C52-49FA-B989-DA6F529E22BF}"/>
            </c:ext>
          </c:extLst>
        </c:ser>
        <c:ser>
          <c:idx val="1"/>
          <c:order val="1"/>
          <c:tx>
            <c:strRef>
              <c:f>'02'!$A$17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'02'!$C$17:$N$17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52-49FA-B989-DA6F529E2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30688"/>
        <c:axId val="170532224"/>
      </c:lineChart>
      <c:catAx>
        <c:axId val="170530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70532224"/>
        <c:crosses val="autoZero"/>
        <c:auto val="1"/>
        <c:lblAlgn val="ctr"/>
        <c:lblOffset val="100"/>
        <c:noMultiLvlLbl val="0"/>
      </c:catAx>
      <c:valAx>
        <c:axId val="17053222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70530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'03'!$A$16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'03'!$C$16:$N$16</c:f>
              <c:numCache>
                <c:formatCode>#,##0</c:formatCode>
                <c:ptCount val="12"/>
                <c:pt idx="0">
                  <c:v>3332</c:v>
                </c:pt>
                <c:pt idx="1">
                  <c:v>3333</c:v>
                </c:pt>
                <c:pt idx="2">
                  <c:v>3333</c:v>
                </c:pt>
                <c:pt idx="3">
                  <c:v>3333</c:v>
                </c:pt>
                <c:pt idx="4">
                  <c:v>3333</c:v>
                </c:pt>
                <c:pt idx="5">
                  <c:v>3333</c:v>
                </c:pt>
                <c:pt idx="6">
                  <c:v>3333</c:v>
                </c:pt>
                <c:pt idx="7">
                  <c:v>3333</c:v>
                </c:pt>
                <c:pt idx="8">
                  <c:v>3333</c:v>
                </c:pt>
                <c:pt idx="9">
                  <c:v>3333</c:v>
                </c:pt>
                <c:pt idx="10">
                  <c:v>3333</c:v>
                </c:pt>
                <c:pt idx="11">
                  <c:v>3334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45-42E2-9935-8ACDDC2BB57D}"/>
            </c:ext>
          </c:extLst>
        </c:ser>
        <c:ser>
          <c:idx val="1"/>
          <c:order val="1"/>
          <c:tx>
            <c:strRef>
              <c:f>'03'!$A$17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'03'!$C$17:$N$17</c:f>
              <c:numCache>
                <c:formatCode>#,##0</c:formatCode>
                <c:ptCount val="12"/>
                <c:pt idx="0">
                  <c:v>3600</c:v>
                </c:pt>
                <c:pt idx="1">
                  <c:v>3450</c:v>
                </c:pt>
                <c:pt idx="2">
                  <c:v>3400</c:v>
                </c:pt>
                <c:pt idx="3">
                  <c:v>3200</c:v>
                </c:pt>
                <c:pt idx="4">
                  <c:v>3480</c:v>
                </c:pt>
                <c:pt idx="5">
                  <c:v>3850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745-42E2-9935-8ACDDC2BB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24032"/>
        <c:axId val="140925568"/>
      </c:lineChart>
      <c:catAx>
        <c:axId val="140924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40925568"/>
        <c:crosses val="autoZero"/>
        <c:auto val="1"/>
        <c:lblAlgn val="ctr"/>
        <c:lblOffset val="100"/>
        <c:noMultiLvlLbl val="0"/>
      </c:catAx>
      <c:valAx>
        <c:axId val="140925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0924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800100</xdr:colOff>
          <xdr:row>0</xdr:row>
          <xdr:rowOff>57150</xdr:rowOff>
        </xdr:from>
        <xdr:to>
          <xdr:col>2</xdr:col>
          <xdr:colOff>495300</xdr:colOff>
          <xdr:row>1</xdr:row>
          <xdr:rowOff>114300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4"/>
  <sheetViews>
    <sheetView zoomScaleNormal="100" workbookViewId="0">
      <pane ySplit="5" topLeftCell="A6" activePane="bottomLeft" state="frozen"/>
      <selection activeCell="F1" sqref="F1"/>
      <selection pane="bottomLeft" activeCell="J6" sqref="J6"/>
    </sheetView>
  </sheetViews>
  <sheetFormatPr baseColWidth="10" defaultRowHeight="15" x14ac:dyDescent="0.25"/>
  <cols>
    <col min="1" max="1" width="4.140625" style="2" customWidth="1"/>
    <col min="2" max="2" width="18.7109375" customWidth="1"/>
    <col min="3" max="3" width="28.5703125" customWidth="1"/>
    <col min="4" max="4" width="28" customWidth="1"/>
    <col min="5" max="5" width="4.5703125" customWidth="1"/>
    <col min="6" max="6" width="4.5703125" style="2" customWidth="1"/>
    <col min="7" max="7" width="8.7109375" customWidth="1"/>
    <col min="8" max="8" width="9.5703125" customWidth="1"/>
    <col min="9" max="9" width="10.5703125" customWidth="1"/>
    <col min="10" max="10" width="3.140625" customWidth="1"/>
    <col min="11" max="11" width="3" style="2" customWidth="1"/>
    <col min="12" max="12" width="5.140625" style="2" customWidth="1"/>
    <col min="13" max="24" width="4.28515625" customWidth="1"/>
    <col min="26" max="26" width="0" hidden="1" customWidth="1"/>
    <col min="29" max="30" width="11.42578125" customWidth="1"/>
  </cols>
  <sheetData>
    <row r="1" spans="1:26" s="2" customFormat="1" ht="20.25" customHeight="1" thickTop="1" x14ac:dyDescent="0.25">
      <c r="A1" s="69"/>
      <c r="B1" s="70"/>
      <c r="C1" s="71"/>
      <c r="D1" s="63" t="s">
        <v>44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5"/>
    </row>
    <row r="2" spans="1:26" s="2" customFormat="1" ht="12.75" customHeight="1" thickBot="1" x14ac:dyDescent="0.3">
      <c r="A2" s="72"/>
      <c r="B2" s="73"/>
      <c r="C2" s="74"/>
      <c r="D2" s="66" t="s">
        <v>61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8"/>
    </row>
    <row r="3" spans="1:26" s="2" customFormat="1" ht="18" customHeight="1" thickTop="1" thickBot="1" x14ac:dyDescent="0.3">
      <c r="A3" s="80" t="s">
        <v>45</v>
      </c>
      <c r="B3" s="81"/>
      <c r="C3" s="81"/>
      <c r="D3" s="81"/>
      <c r="E3" s="81"/>
      <c r="F3" s="81"/>
      <c r="G3" s="81"/>
      <c r="H3" s="81"/>
      <c r="I3" s="81"/>
      <c r="J3" s="82" t="s">
        <v>67</v>
      </c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3"/>
    </row>
    <row r="4" spans="1:26" s="2" customFormat="1" ht="30.75" customHeight="1" thickTop="1" thickBot="1" x14ac:dyDescent="0.3">
      <c r="A4" s="75" t="s">
        <v>1</v>
      </c>
      <c r="B4" s="75"/>
      <c r="C4" s="75" t="s">
        <v>2</v>
      </c>
      <c r="D4" s="75" t="s">
        <v>5</v>
      </c>
      <c r="E4" s="78" t="s">
        <v>40</v>
      </c>
      <c r="F4" s="78" t="s">
        <v>60</v>
      </c>
      <c r="G4" s="75" t="s">
        <v>6</v>
      </c>
      <c r="H4" s="75"/>
      <c r="I4" s="75"/>
      <c r="J4" s="76" t="s">
        <v>39</v>
      </c>
      <c r="K4" s="76" t="s">
        <v>115</v>
      </c>
      <c r="L4" s="77" t="s">
        <v>116</v>
      </c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26" s="1" customFormat="1" ht="31.5" customHeight="1" thickTop="1" thickBot="1" x14ac:dyDescent="0.25">
      <c r="A5" s="75"/>
      <c r="B5" s="75"/>
      <c r="C5" s="75"/>
      <c r="D5" s="75"/>
      <c r="E5" s="79"/>
      <c r="F5" s="79"/>
      <c r="G5" s="23" t="s">
        <v>7</v>
      </c>
      <c r="H5" s="24" t="s">
        <v>55</v>
      </c>
      <c r="I5" s="25" t="s">
        <v>56</v>
      </c>
      <c r="J5" s="76"/>
      <c r="K5" s="76"/>
      <c r="L5" s="22" t="s">
        <v>48</v>
      </c>
      <c r="M5" s="22" t="s">
        <v>8</v>
      </c>
      <c r="N5" s="22" t="s">
        <v>9</v>
      </c>
      <c r="O5" s="22" t="s">
        <v>10</v>
      </c>
      <c r="P5" s="22" t="s">
        <v>11</v>
      </c>
      <c r="Q5" s="22" t="s">
        <v>12</v>
      </c>
      <c r="R5" s="22" t="s">
        <v>13</v>
      </c>
      <c r="S5" s="22" t="s">
        <v>14</v>
      </c>
      <c r="T5" s="22" t="s">
        <v>15</v>
      </c>
      <c r="U5" s="22" t="s">
        <v>16</v>
      </c>
      <c r="V5" s="22" t="s">
        <v>17</v>
      </c>
      <c r="W5" s="22" t="s">
        <v>18</v>
      </c>
      <c r="X5" s="22" t="s">
        <v>19</v>
      </c>
    </row>
    <row r="6" spans="1:26" s="1" customFormat="1" ht="65.25" customHeight="1" thickTop="1" thickBot="1" x14ac:dyDescent="0.25">
      <c r="A6" s="36" t="s">
        <v>41</v>
      </c>
      <c r="B6" s="37" t="s">
        <v>90</v>
      </c>
      <c r="C6" s="33" t="s">
        <v>109</v>
      </c>
      <c r="D6" s="34" t="s">
        <v>93</v>
      </c>
      <c r="E6" s="20" t="s">
        <v>4</v>
      </c>
      <c r="F6" s="40" t="s">
        <v>75</v>
      </c>
      <c r="G6" s="41" t="s">
        <v>96</v>
      </c>
      <c r="H6" s="41" t="s">
        <v>95</v>
      </c>
      <c r="I6" s="41" t="s">
        <v>94</v>
      </c>
      <c r="J6" s="51">
        <v>0.85</v>
      </c>
      <c r="K6" s="51">
        <v>0.9</v>
      </c>
      <c r="L6" s="21">
        <f>'01'!$O$17</f>
        <v>0.99550561797752812</v>
      </c>
      <c r="M6" s="21">
        <f>'01'!$C$17</f>
        <v>1</v>
      </c>
      <c r="N6" s="21">
        <f>'01'!$D$17</f>
        <v>0.98550724637681164</v>
      </c>
      <c r="O6" s="21">
        <f>'01'!$E$17</f>
        <v>1</v>
      </c>
      <c r="P6" s="21">
        <f>'01'!$F$17</f>
        <v>1</v>
      </c>
      <c r="Q6" s="21">
        <f>'01'!$G$17</f>
        <v>0.98780487804878048</v>
      </c>
      <c r="R6" s="21">
        <f>'01'!$H$17</f>
        <v>1</v>
      </c>
      <c r="S6" s="21" t="str">
        <f>'01'!$I$17</f>
        <v>-</v>
      </c>
      <c r="T6" s="21" t="str">
        <f>'01'!$J$17</f>
        <v>-</v>
      </c>
      <c r="U6" s="21" t="str">
        <f>'01'!$K$17</f>
        <v>-</v>
      </c>
      <c r="V6" s="21" t="str">
        <f>'01'!$L$17</f>
        <v>-</v>
      </c>
      <c r="W6" s="21" t="str">
        <f>'01'!$M$17</f>
        <v>-</v>
      </c>
      <c r="X6" s="21" t="str">
        <f>'01'!$N$17</f>
        <v>-</v>
      </c>
    </row>
    <row r="7" spans="1:26" s="1" customFormat="1" ht="50.25" customHeight="1" thickTop="1" thickBot="1" x14ac:dyDescent="0.25">
      <c r="A7" s="36" t="s">
        <v>42</v>
      </c>
      <c r="B7" s="37" t="s">
        <v>91</v>
      </c>
      <c r="C7" s="33" t="s">
        <v>110</v>
      </c>
      <c r="D7" s="34" t="s">
        <v>106</v>
      </c>
      <c r="E7" s="20" t="s">
        <v>4</v>
      </c>
      <c r="F7" s="40" t="s">
        <v>75</v>
      </c>
      <c r="G7" s="41" t="s">
        <v>96</v>
      </c>
      <c r="H7" s="41" t="s">
        <v>95</v>
      </c>
      <c r="I7" s="41" t="s">
        <v>94</v>
      </c>
      <c r="J7" s="51">
        <v>0.85</v>
      </c>
      <c r="K7" s="51">
        <v>0.9</v>
      </c>
      <c r="L7" s="47">
        <f>'02'!$O$17</f>
        <v>1</v>
      </c>
      <c r="M7" s="21">
        <f>'02'!$C$17</f>
        <v>1</v>
      </c>
      <c r="N7" s="21">
        <f>'02'!$D$17</f>
        <v>1</v>
      </c>
      <c r="O7" s="21">
        <f>'02'!$E$17</f>
        <v>1</v>
      </c>
      <c r="P7" s="21">
        <f>'02'!$F$17</f>
        <v>1</v>
      </c>
      <c r="Q7" s="21">
        <f>'02'!$G$17</f>
        <v>1</v>
      </c>
      <c r="R7" s="21">
        <f>'02'!$H$17</f>
        <v>1</v>
      </c>
      <c r="S7" s="21" t="str">
        <f>'02'!$I$17</f>
        <v>-</v>
      </c>
      <c r="T7" s="21" t="str">
        <f>'02'!$J$17</f>
        <v>-</v>
      </c>
      <c r="U7" s="21" t="str">
        <f>'02'!$K$17</f>
        <v>-</v>
      </c>
      <c r="V7" s="21" t="str">
        <f>'02'!$L$17</f>
        <v>-</v>
      </c>
      <c r="W7" s="21" t="str">
        <f>'02'!$M$17</f>
        <v>-</v>
      </c>
      <c r="X7" s="21" t="str">
        <f>'02'!$N$17</f>
        <v>-</v>
      </c>
    </row>
    <row r="8" spans="1:26" s="1" customFormat="1" ht="46.5" customHeight="1" thickTop="1" thickBot="1" x14ac:dyDescent="0.25">
      <c r="A8" s="36" t="s">
        <v>43</v>
      </c>
      <c r="B8" s="37" t="s">
        <v>92</v>
      </c>
      <c r="C8" s="33" t="s">
        <v>111</v>
      </c>
      <c r="D8" s="34" t="s">
        <v>98</v>
      </c>
      <c r="E8" s="20" t="s">
        <v>57</v>
      </c>
      <c r="F8" s="40" t="s">
        <v>75</v>
      </c>
      <c r="G8" s="41" t="s">
        <v>101</v>
      </c>
      <c r="H8" s="41" t="s">
        <v>102</v>
      </c>
      <c r="I8" s="41" t="s">
        <v>100</v>
      </c>
      <c r="J8" s="52">
        <v>2500</v>
      </c>
      <c r="K8" s="52">
        <v>40000</v>
      </c>
      <c r="L8" s="42">
        <f>'03'!$O$17</f>
        <v>20980</v>
      </c>
      <c r="M8" s="42">
        <f>'03'!$C$17</f>
        <v>3600</v>
      </c>
      <c r="N8" s="42">
        <f>'03'!$D$17</f>
        <v>3450</v>
      </c>
      <c r="O8" s="42">
        <f>'03'!$E$17</f>
        <v>3400</v>
      </c>
      <c r="P8" s="42">
        <f>'03'!$F$17</f>
        <v>3200</v>
      </c>
      <c r="Q8" s="42">
        <f>'03'!$G$17</f>
        <v>3480</v>
      </c>
      <c r="R8" s="42">
        <f>'03'!$H$17</f>
        <v>3850</v>
      </c>
      <c r="S8" s="42" t="str">
        <f>'03'!$I$17</f>
        <v>-</v>
      </c>
      <c r="T8" s="42" t="str">
        <f>'03'!$J$17</f>
        <v>-</v>
      </c>
      <c r="U8" s="42" t="str">
        <f>'03'!$K$17</f>
        <v>-</v>
      </c>
      <c r="V8" s="42" t="str">
        <f>'03'!$L$17</f>
        <v>-</v>
      </c>
      <c r="W8" s="42" t="str">
        <f>'03'!$M$17</f>
        <v>-</v>
      </c>
      <c r="X8" s="42" t="str">
        <f>'03'!$N$17</f>
        <v>-</v>
      </c>
    </row>
    <row r="9" spans="1:26" ht="6.75" customHeight="1" thickTop="1" x14ac:dyDescent="0.2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</row>
    <row r="11" spans="1:26" x14ac:dyDescent="0.25">
      <c r="Z11" s="39" t="s">
        <v>62</v>
      </c>
    </row>
    <row r="12" spans="1:26" x14ac:dyDescent="0.25">
      <c r="Z12" s="39" t="s">
        <v>63</v>
      </c>
    </row>
    <row r="13" spans="1:26" x14ac:dyDescent="0.25">
      <c r="Z13" s="39" t="s">
        <v>64</v>
      </c>
    </row>
    <row r="14" spans="1:26" x14ac:dyDescent="0.25">
      <c r="Z14" s="39" t="s">
        <v>65</v>
      </c>
    </row>
    <row r="15" spans="1:26" x14ac:dyDescent="0.25">
      <c r="Z15" s="39" t="s">
        <v>66</v>
      </c>
    </row>
    <row r="16" spans="1:26" x14ac:dyDescent="0.25">
      <c r="Z16" s="39" t="s">
        <v>67</v>
      </c>
    </row>
    <row r="17" spans="26:26" x14ac:dyDescent="0.25">
      <c r="Z17" s="39" t="s">
        <v>68</v>
      </c>
    </row>
    <row r="18" spans="26:26" x14ac:dyDescent="0.25">
      <c r="Z18" s="39" t="s">
        <v>69</v>
      </c>
    </row>
    <row r="19" spans="26:26" x14ac:dyDescent="0.25">
      <c r="Z19" s="39" t="s">
        <v>70</v>
      </c>
    </row>
    <row r="20" spans="26:26" x14ac:dyDescent="0.25">
      <c r="Z20" s="39" t="s">
        <v>71</v>
      </c>
    </row>
    <row r="21" spans="26:26" x14ac:dyDescent="0.25">
      <c r="Z21" s="39" t="s">
        <v>72</v>
      </c>
    </row>
    <row r="22" spans="26:26" x14ac:dyDescent="0.25">
      <c r="Z22" s="39" t="s">
        <v>73</v>
      </c>
    </row>
    <row r="23" spans="26:26" x14ac:dyDescent="0.25">
      <c r="Z23" s="39" t="s">
        <v>74</v>
      </c>
    </row>
    <row r="25" spans="26:26" x14ac:dyDescent="0.25">
      <c r="Z25" s="39" t="s">
        <v>75</v>
      </c>
    </row>
    <row r="26" spans="26:26" x14ac:dyDescent="0.25">
      <c r="Z26" s="39" t="s">
        <v>50</v>
      </c>
    </row>
    <row r="27" spans="26:26" x14ac:dyDescent="0.25">
      <c r="Z27" s="39" t="s">
        <v>51</v>
      </c>
    </row>
    <row r="29" spans="26:26" x14ac:dyDescent="0.25">
      <c r="Z29" s="38" t="s">
        <v>4</v>
      </c>
    </row>
    <row r="30" spans="26:26" x14ac:dyDescent="0.25">
      <c r="Z30" s="38" t="s">
        <v>57</v>
      </c>
    </row>
    <row r="31" spans="26:26" x14ac:dyDescent="0.25">
      <c r="Z31" s="38" t="s">
        <v>47</v>
      </c>
    </row>
    <row r="32" spans="26:26" x14ac:dyDescent="0.25">
      <c r="Z32" s="38" t="s">
        <v>58</v>
      </c>
    </row>
    <row r="33" spans="26:26" x14ac:dyDescent="0.25">
      <c r="Z33" s="38" t="s">
        <v>59</v>
      </c>
    </row>
    <row r="34" spans="26:26" x14ac:dyDescent="0.25">
      <c r="Z34" s="38" t="s">
        <v>46</v>
      </c>
    </row>
  </sheetData>
  <mergeCells count="15">
    <mergeCell ref="A9:X9"/>
    <mergeCell ref="D1:X1"/>
    <mergeCell ref="D2:X2"/>
    <mergeCell ref="A1:C2"/>
    <mergeCell ref="A4:B5"/>
    <mergeCell ref="J4:J5"/>
    <mergeCell ref="K4:K5"/>
    <mergeCell ref="L4:X4"/>
    <mergeCell ref="C4:C5"/>
    <mergeCell ref="D4:D5"/>
    <mergeCell ref="E4:E5"/>
    <mergeCell ref="G4:I4"/>
    <mergeCell ref="A3:I3"/>
    <mergeCell ref="J3:X3"/>
    <mergeCell ref="F4:F5"/>
  </mergeCells>
  <conditionalFormatting sqref="L6:X7">
    <cfRule type="cellIs" dxfId="5" priority="4" operator="between">
      <formula>0.81</formula>
      <formula>10000000</formula>
    </cfRule>
    <cfRule type="cellIs" dxfId="4" priority="5" operator="between">
      <formula>0.61</formula>
      <formula>0.809</formula>
    </cfRule>
    <cfRule type="cellIs" dxfId="3" priority="6" operator="between">
      <formula>0</formula>
      <formula>0.609</formula>
    </cfRule>
  </conditionalFormatting>
  <conditionalFormatting sqref="L8:X8">
    <cfRule type="cellIs" dxfId="2" priority="1" operator="between">
      <formula>1500</formula>
      <formula>50000000000</formula>
    </cfRule>
    <cfRule type="cellIs" dxfId="1" priority="2" operator="between">
      <formula>500</formula>
      <formula>1500.9</formula>
    </cfRule>
    <cfRule type="cellIs" dxfId="0" priority="3" operator="between">
      <formula>0</formula>
      <formula>499.9</formula>
    </cfRule>
  </conditionalFormatting>
  <dataValidations count="3">
    <dataValidation type="list" allowBlank="1" showInputMessage="1" showErrorMessage="1" sqref="J3:X3">
      <formula1>$Z$11:$Z$23</formula1>
    </dataValidation>
    <dataValidation type="list" allowBlank="1" showInputMessage="1" showErrorMessage="1" sqref="E6:E8">
      <formula1>$Z$29:$Z$34</formula1>
    </dataValidation>
    <dataValidation type="list" allowBlank="1" showInputMessage="1" showErrorMessage="1" sqref="F6:F8">
      <formula1>$Z$25:$Z$27</formula1>
    </dataValidation>
  </dataValidations>
  <pageMargins left="0.27559055118110237" right="0.27559055118110237" top="0.19685039370078741" bottom="0.19685039370078741" header="0.31496062992125984" footer="0.11811023622047245"/>
  <pageSetup scale="75" orientation="landscape" horizontalDpi="4294967294" verticalDpi="4294967294" r:id="rId1"/>
  <headerFooter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1029" r:id="rId4">
          <objectPr defaultSize="0" autoPict="0" r:id="rId5">
            <anchor moveWithCells="1" sizeWithCells="1">
              <from>
                <xdr:col>1</xdr:col>
                <xdr:colOff>800100</xdr:colOff>
                <xdr:row>0</xdr:row>
                <xdr:rowOff>57150</xdr:rowOff>
              </from>
              <to>
                <xdr:col>2</xdr:col>
                <xdr:colOff>495300</xdr:colOff>
                <xdr:row>1</xdr:row>
                <xdr:rowOff>114300</xdr:rowOff>
              </to>
            </anchor>
          </objectPr>
        </oleObject>
      </mc:Choice>
      <mc:Fallback>
        <oleObject progId="PBrush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9"/>
  <sheetViews>
    <sheetView tabSelected="1" topLeftCell="A26" zoomScaleNormal="100" zoomScaleSheetLayoutView="72" workbookViewId="0">
      <selection activeCell="P29" sqref="P29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5.5" customHeight="1" x14ac:dyDescent="0.25">
      <c r="A1" s="105"/>
      <c r="B1" s="106"/>
      <c r="C1" s="107"/>
      <c r="D1" s="101" t="s">
        <v>20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2"/>
    </row>
    <row r="2" spans="1:24" ht="15.75" customHeight="1" thickBot="1" x14ac:dyDescent="0.3">
      <c r="A2" s="108"/>
      <c r="B2" s="109"/>
      <c r="C2" s="110"/>
      <c r="D2" s="103" t="s">
        <v>61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4"/>
    </row>
    <row r="3" spans="1:24" ht="13.5" customHeight="1" x14ac:dyDescent="0.25">
      <c r="A3" s="111" t="s">
        <v>0</v>
      </c>
      <c r="B3" s="112"/>
      <c r="C3" s="112"/>
      <c r="D3" s="112"/>
      <c r="E3" s="112"/>
      <c r="F3" s="112" t="str">
        <f>'SET-Tic''s'!J3</f>
        <v>TECNOLOGIAS DE LA INFORMACIÓN Y LA COMUNICACIÓN - TIC'S</v>
      </c>
      <c r="G3" s="112"/>
      <c r="H3" s="112"/>
      <c r="I3" s="112"/>
      <c r="J3" s="112"/>
      <c r="K3" s="112"/>
      <c r="L3" s="112"/>
      <c r="M3" s="112"/>
      <c r="N3" s="112"/>
      <c r="O3" s="113"/>
    </row>
    <row r="4" spans="1:24" ht="15.75" customHeight="1" x14ac:dyDescent="0.25">
      <c r="A4" s="114" t="s">
        <v>1</v>
      </c>
      <c r="B4" s="115"/>
      <c r="C4" s="115"/>
      <c r="D4" s="115"/>
      <c r="E4" s="115"/>
      <c r="F4" s="116" t="str">
        <f>'SET-Tic''s'!$B6</f>
        <v xml:space="preserve">Cubrimiento en asesoría, soporte y mantenimiento informático </v>
      </c>
      <c r="G4" s="116"/>
      <c r="H4" s="117"/>
      <c r="I4" s="116"/>
      <c r="J4" s="116"/>
      <c r="K4" s="117"/>
      <c r="L4" s="116"/>
      <c r="M4" s="116"/>
      <c r="N4" s="116"/>
      <c r="O4" s="118"/>
    </row>
    <row r="5" spans="1:24" ht="15.75" customHeight="1" x14ac:dyDescent="0.25">
      <c r="A5" s="114" t="s">
        <v>49</v>
      </c>
      <c r="B5" s="115"/>
      <c r="C5" s="115"/>
      <c r="D5" s="115"/>
      <c r="E5" s="115"/>
      <c r="F5" s="133" t="str">
        <f>'SET-Tic''s'!F6</f>
        <v xml:space="preserve">Eficiencia </v>
      </c>
      <c r="G5" s="134"/>
      <c r="H5" s="134"/>
      <c r="I5" s="134"/>
      <c r="J5" s="134"/>
      <c r="K5" s="134"/>
      <c r="L5" s="134"/>
      <c r="M5" s="134"/>
      <c r="N5" s="134"/>
      <c r="O5" s="135"/>
    </row>
    <row r="6" spans="1:24" ht="17.25" customHeight="1" thickBot="1" x14ac:dyDescent="0.3">
      <c r="A6" s="119" t="s">
        <v>21</v>
      </c>
      <c r="B6" s="120"/>
      <c r="C6" s="120"/>
      <c r="D6" s="120"/>
      <c r="E6" s="120"/>
      <c r="F6" s="17" t="s">
        <v>89</v>
      </c>
      <c r="G6" s="121" t="str">
        <f>'SET-Tic''s'!A6</f>
        <v>IN01</v>
      </c>
      <c r="H6" s="122"/>
      <c r="I6" s="121"/>
      <c r="J6" s="121"/>
      <c r="K6" s="122"/>
      <c r="L6" s="121"/>
      <c r="M6" s="121"/>
      <c r="N6" s="121"/>
      <c r="O6" s="123"/>
    </row>
    <row r="7" spans="1:24" ht="12.75" customHeight="1" x14ac:dyDescent="0.25">
      <c r="A7" s="124" t="s">
        <v>22</v>
      </c>
      <c r="B7" s="125"/>
      <c r="C7" s="125"/>
      <c r="D7" s="125"/>
      <c r="E7" s="128" t="s">
        <v>23</v>
      </c>
      <c r="F7" s="128" t="s">
        <v>24</v>
      </c>
      <c r="G7" s="128"/>
      <c r="H7" s="128" t="s">
        <v>25</v>
      </c>
      <c r="I7" s="128" t="s">
        <v>26</v>
      </c>
      <c r="J7" s="128" t="s">
        <v>27</v>
      </c>
      <c r="K7" s="128"/>
      <c r="L7" s="130" t="s">
        <v>28</v>
      </c>
      <c r="M7" s="130"/>
      <c r="N7" s="130"/>
      <c r="O7" s="131"/>
    </row>
    <row r="8" spans="1:24" ht="46.5" customHeight="1" x14ac:dyDescent="0.25">
      <c r="A8" s="126"/>
      <c r="B8" s="127"/>
      <c r="C8" s="127"/>
      <c r="D8" s="127"/>
      <c r="E8" s="129"/>
      <c r="F8" s="129"/>
      <c r="G8" s="129"/>
      <c r="H8" s="129"/>
      <c r="I8" s="129"/>
      <c r="J8" s="129"/>
      <c r="K8" s="129"/>
      <c r="L8" s="127" t="s">
        <v>29</v>
      </c>
      <c r="M8" s="127"/>
      <c r="N8" s="127" t="s">
        <v>30</v>
      </c>
      <c r="O8" s="132"/>
    </row>
    <row r="9" spans="1:24" ht="102" customHeight="1" thickBot="1" x14ac:dyDescent="0.3">
      <c r="A9" s="136" t="str">
        <f>'SET-Tic''s'!$C6</f>
        <v>Brindar oportunamente  mantenimiento, asesoria y soporte informatico a Aguas del Huila.</v>
      </c>
      <c r="B9" s="137"/>
      <c r="C9" s="137"/>
      <c r="D9" s="137"/>
      <c r="E9" s="13" t="s">
        <v>35</v>
      </c>
      <c r="F9" s="138" t="str">
        <f>'SET-Tic''s'!$D6</f>
        <v>(Número de requerimientos de asesoría, soporte y mantenimiento atendidos /Número de requerimientos de asesoría, soporte y mantenimiento solicitados) * 100</v>
      </c>
      <c r="G9" s="139"/>
      <c r="H9" s="12">
        <f>$O16</f>
        <v>0.9</v>
      </c>
      <c r="I9" s="19" t="str">
        <f>'SET-Tic''s'!$E6</f>
        <v>Mensual</v>
      </c>
      <c r="J9" s="140" t="s">
        <v>81</v>
      </c>
      <c r="K9" s="141"/>
      <c r="L9" s="141"/>
      <c r="M9" s="141"/>
      <c r="N9" s="141"/>
      <c r="O9" s="142"/>
    </row>
    <row r="10" spans="1:24" ht="13.5" customHeight="1" x14ac:dyDescent="0.25">
      <c r="A10" s="148" t="s">
        <v>38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50"/>
    </row>
    <row r="11" spans="1:24" ht="21.75" customHeight="1" thickBot="1" x14ac:dyDescent="0.3">
      <c r="A11" s="151" t="s">
        <v>112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24" ht="15" customHeight="1" thickBot="1" x14ac:dyDescent="0.3">
      <c r="A12" s="154" t="s">
        <v>31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6"/>
      <c r="V12" s="7"/>
      <c r="W12" s="18"/>
      <c r="X12" s="18"/>
    </row>
    <row r="13" spans="1:24" ht="16.5" customHeight="1" x14ac:dyDescent="0.25">
      <c r="A13" s="157" t="s">
        <v>117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9"/>
      <c r="V13" s="7"/>
      <c r="W13" s="8"/>
      <c r="X13" s="8"/>
    </row>
    <row r="14" spans="1:24" ht="16.5" customHeight="1" x14ac:dyDescent="0.25">
      <c r="A14" s="160" t="s">
        <v>32</v>
      </c>
      <c r="B14" s="161"/>
      <c r="C14" s="55" t="s">
        <v>8</v>
      </c>
      <c r="D14" s="55" t="s">
        <v>9</v>
      </c>
      <c r="E14" s="55" t="s">
        <v>10</v>
      </c>
      <c r="F14" s="55" t="s">
        <v>11</v>
      </c>
      <c r="G14" s="55" t="s">
        <v>12</v>
      </c>
      <c r="H14" s="55" t="s">
        <v>13</v>
      </c>
      <c r="I14" s="55" t="s">
        <v>14</v>
      </c>
      <c r="J14" s="55" t="s">
        <v>15</v>
      </c>
      <c r="K14" s="55" t="s">
        <v>16</v>
      </c>
      <c r="L14" s="55" t="s">
        <v>17</v>
      </c>
      <c r="M14" s="55" t="s">
        <v>18</v>
      </c>
      <c r="N14" s="55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168" t="s">
        <v>39</v>
      </c>
      <c r="B15" s="169"/>
      <c r="C15" s="56">
        <f>$O$15</f>
        <v>0.85</v>
      </c>
      <c r="D15" s="56">
        <f t="shared" ref="D15:N15" si="0">$O$15</f>
        <v>0.85</v>
      </c>
      <c r="E15" s="56">
        <f t="shared" si="0"/>
        <v>0.85</v>
      </c>
      <c r="F15" s="56">
        <f t="shared" si="0"/>
        <v>0.85</v>
      </c>
      <c r="G15" s="56">
        <f t="shared" si="0"/>
        <v>0.85</v>
      </c>
      <c r="H15" s="56">
        <f t="shared" si="0"/>
        <v>0.85</v>
      </c>
      <c r="I15" s="56">
        <f t="shared" si="0"/>
        <v>0.85</v>
      </c>
      <c r="J15" s="56">
        <f t="shared" si="0"/>
        <v>0.85</v>
      </c>
      <c r="K15" s="56">
        <f t="shared" si="0"/>
        <v>0.85</v>
      </c>
      <c r="L15" s="56">
        <f t="shared" si="0"/>
        <v>0.85</v>
      </c>
      <c r="M15" s="56">
        <f t="shared" si="0"/>
        <v>0.85</v>
      </c>
      <c r="N15" s="56">
        <f t="shared" si="0"/>
        <v>0.85</v>
      </c>
      <c r="O15" s="57">
        <f>'SET-Tic''s'!J6</f>
        <v>0.85</v>
      </c>
      <c r="V15" s="7"/>
      <c r="W15" s="8"/>
      <c r="X15" s="8"/>
    </row>
    <row r="16" spans="1:24" ht="17.25" customHeight="1" x14ac:dyDescent="0.25">
      <c r="A16" s="168" t="s">
        <v>118</v>
      </c>
      <c r="B16" s="169"/>
      <c r="C16" s="56">
        <f t="shared" ref="C16:N16" si="1">$O$16</f>
        <v>0.9</v>
      </c>
      <c r="D16" s="56">
        <f t="shared" si="1"/>
        <v>0.9</v>
      </c>
      <c r="E16" s="56">
        <f t="shared" si="1"/>
        <v>0.9</v>
      </c>
      <c r="F16" s="56">
        <f t="shared" si="1"/>
        <v>0.9</v>
      </c>
      <c r="G16" s="56">
        <f t="shared" si="1"/>
        <v>0.9</v>
      </c>
      <c r="H16" s="56">
        <f t="shared" si="1"/>
        <v>0.9</v>
      </c>
      <c r="I16" s="56">
        <f t="shared" si="1"/>
        <v>0.9</v>
      </c>
      <c r="J16" s="56">
        <f t="shared" si="1"/>
        <v>0.9</v>
      </c>
      <c r="K16" s="56">
        <f t="shared" si="1"/>
        <v>0.9</v>
      </c>
      <c r="L16" s="56">
        <f t="shared" si="1"/>
        <v>0.9</v>
      </c>
      <c r="M16" s="56">
        <f t="shared" si="1"/>
        <v>0.9</v>
      </c>
      <c r="N16" s="56">
        <f t="shared" si="1"/>
        <v>0.9</v>
      </c>
      <c r="O16" s="57">
        <f>'SET-Tic''s'!K6</f>
        <v>0.9</v>
      </c>
      <c r="V16" s="7"/>
      <c r="W16" s="8"/>
      <c r="X16" s="8"/>
    </row>
    <row r="17" spans="1:24" ht="17.25" customHeight="1" x14ac:dyDescent="0.25">
      <c r="A17" s="172" t="s">
        <v>114</v>
      </c>
      <c r="B17" s="173"/>
      <c r="C17" s="10">
        <f t="shared" ref="C17:E17" si="2">IF((C19),C18/C19,"-")</f>
        <v>1</v>
      </c>
      <c r="D17" s="10">
        <f>IF((D19),D18/D19,"-")</f>
        <v>0.98550724637681164</v>
      </c>
      <c r="E17" s="10">
        <f t="shared" si="2"/>
        <v>1</v>
      </c>
      <c r="F17" s="10">
        <f>IF((F19),F18/F19,"-")</f>
        <v>1</v>
      </c>
      <c r="G17" s="10">
        <f t="shared" ref="G17:K17" si="3">IF((G19),G18/G19,"-")</f>
        <v>0.98780487804878048</v>
      </c>
      <c r="H17" s="10">
        <f t="shared" si="3"/>
        <v>1</v>
      </c>
      <c r="I17" s="10" t="str">
        <f t="shared" si="3"/>
        <v>-</v>
      </c>
      <c r="J17" s="10" t="str">
        <f t="shared" si="3"/>
        <v>-</v>
      </c>
      <c r="K17" s="10" t="str">
        <f t="shared" si="3"/>
        <v>-</v>
      </c>
      <c r="L17" s="10" t="str">
        <f t="shared" ref="L17:O17" si="4">IF((L19),L18/L19,"-")</f>
        <v>-</v>
      </c>
      <c r="M17" s="10" t="str">
        <f t="shared" si="4"/>
        <v>-</v>
      </c>
      <c r="N17" s="10" t="str">
        <f t="shared" si="4"/>
        <v>-</v>
      </c>
      <c r="O17" s="11">
        <f t="shared" si="4"/>
        <v>0.99550561797752812</v>
      </c>
      <c r="V17" s="7"/>
      <c r="W17" s="8"/>
      <c r="X17" s="8"/>
    </row>
    <row r="18" spans="1:24" ht="31.5" customHeight="1" x14ac:dyDescent="0.25">
      <c r="A18" s="174" t="s">
        <v>37</v>
      </c>
      <c r="B18" s="31" t="s">
        <v>103</v>
      </c>
      <c r="C18" s="4">
        <v>70</v>
      </c>
      <c r="D18" s="4">
        <v>68</v>
      </c>
      <c r="E18" s="4">
        <v>85</v>
      </c>
      <c r="F18" s="4">
        <v>78</v>
      </c>
      <c r="G18" s="4">
        <v>81</v>
      </c>
      <c r="H18" s="4">
        <v>61</v>
      </c>
      <c r="I18" s="4"/>
      <c r="J18" s="4"/>
      <c r="K18" s="4"/>
      <c r="L18" s="4"/>
      <c r="M18" s="4"/>
      <c r="N18" s="4"/>
      <c r="O18" s="14">
        <f>SUM(C18:N18)</f>
        <v>443</v>
      </c>
      <c r="V18" s="7"/>
      <c r="W18" s="8"/>
      <c r="X18" s="8"/>
    </row>
    <row r="19" spans="1:24" ht="35.25" customHeight="1" x14ac:dyDescent="0.25">
      <c r="A19" s="174"/>
      <c r="B19" s="31" t="s">
        <v>104</v>
      </c>
      <c r="C19" s="4">
        <v>70</v>
      </c>
      <c r="D19" s="4">
        <v>69</v>
      </c>
      <c r="E19" s="4">
        <v>85</v>
      </c>
      <c r="F19" s="4">
        <v>78</v>
      </c>
      <c r="G19" s="4">
        <v>82</v>
      </c>
      <c r="H19" s="4">
        <v>61</v>
      </c>
      <c r="I19" s="4"/>
      <c r="J19" s="4"/>
      <c r="K19" s="4"/>
      <c r="L19" s="4"/>
      <c r="M19" s="4"/>
      <c r="N19" s="4"/>
      <c r="O19" s="14">
        <f>SUM(C19:N19)</f>
        <v>445</v>
      </c>
      <c r="V19" s="7"/>
      <c r="W19" s="8"/>
      <c r="X19" s="8"/>
    </row>
    <row r="20" spans="1:24" ht="17.25" customHeight="1" x14ac:dyDescent="0.25">
      <c r="A20" s="174"/>
      <c r="B20" s="3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175"/>
      <c r="B21" s="32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14.25" customHeight="1" thickBot="1" x14ac:dyDescent="0.3">
      <c r="A22" s="176" t="s">
        <v>34</v>
      </c>
      <c r="B22" s="177"/>
      <c r="C22" s="178"/>
      <c r="D22" s="165" t="str">
        <f>'SET-Tic''s'!$G6</f>
        <v>Entre 81% y 100%</v>
      </c>
      <c r="E22" s="166"/>
      <c r="F22" s="166"/>
      <c r="G22" s="167"/>
      <c r="H22" s="165" t="str">
        <f>'SET-Tic''s'!$H6</f>
        <v>Entre 61% y 80%</v>
      </c>
      <c r="I22" s="166"/>
      <c r="J22" s="166"/>
      <c r="K22" s="167"/>
      <c r="L22" s="165" t="str">
        <f>'SET-Tic''s'!$I6</f>
        <v>Menor al 60%</v>
      </c>
      <c r="M22" s="170"/>
      <c r="N22" s="170"/>
      <c r="O22" s="171"/>
      <c r="V22" s="7"/>
      <c r="W22" s="8"/>
      <c r="X22" s="8"/>
    </row>
    <row r="23" spans="1:24" ht="33" customHeight="1" thickBot="1" x14ac:dyDescent="0.3">
      <c r="A23" s="179"/>
      <c r="B23" s="180"/>
      <c r="C23" s="180"/>
      <c r="D23" s="181" t="s">
        <v>7</v>
      </c>
      <c r="E23" s="181"/>
      <c r="F23" s="181"/>
      <c r="G23" s="181"/>
      <c r="H23" s="182" t="s">
        <v>55</v>
      </c>
      <c r="I23" s="182"/>
      <c r="J23" s="182"/>
      <c r="K23" s="182"/>
      <c r="L23" s="143" t="s">
        <v>56</v>
      </c>
      <c r="M23" s="143"/>
      <c r="N23" s="143"/>
      <c r="O23" s="144"/>
      <c r="V23" s="7"/>
      <c r="W23" s="8"/>
      <c r="X23" s="8"/>
    </row>
    <row r="24" spans="1:24" ht="15.75" customHeight="1" thickBot="1" x14ac:dyDescent="0.3">
      <c r="A24" s="145" t="s">
        <v>36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7"/>
      <c r="V24" s="7"/>
      <c r="W24" s="8"/>
      <c r="X24" s="8"/>
    </row>
    <row r="25" spans="1:24" ht="264.75" customHeight="1" thickBot="1" x14ac:dyDescent="0.3">
      <c r="A25" s="162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  <c r="V25" s="7"/>
    </row>
    <row r="26" spans="1:24" ht="15" customHeight="1" x14ac:dyDescent="0.25">
      <c r="A26" s="92" t="s">
        <v>52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4" t="s">
        <v>54</v>
      </c>
      <c r="O26" s="95"/>
    </row>
    <row r="27" spans="1:24" ht="22.5" customHeight="1" x14ac:dyDescent="0.2">
      <c r="A27" s="88" t="s">
        <v>120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90"/>
      <c r="N27" s="86" t="s">
        <v>119</v>
      </c>
      <c r="O27" s="87"/>
    </row>
    <row r="28" spans="1:24" ht="22.5" customHeight="1" x14ac:dyDescent="0.2">
      <c r="A28" s="88" t="s">
        <v>121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90"/>
      <c r="N28" s="86" t="s">
        <v>138</v>
      </c>
      <c r="O28" s="87"/>
    </row>
    <row r="29" spans="1:24" ht="22.5" customHeight="1" x14ac:dyDescent="0.2">
      <c r="A29" s="88" t="s">
        <v>122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90"/>
      <c r="N29" s="86" t="s">
        <v>139</v>
      </c>
      <c r="O29" s="87"/>
    </row>
    <row r="30" spans="1:24" ht="22.5" customHeight="1" x14ac:dyDescent="0.2">
      <c r="A30" s="88" t="s">
        <v>123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90"/>
      <c r="N30" s="86" t="s">
        <v>140</v>
      </c>
      <c r="O30" s="87"/>
    </row>
    <row r="31" spans="1:24" ht="22.5" customHeight="1" x14ac:dyDescent="0.2">
      <c r="A31" s="88" t="s">
        <v>124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90"/>
      <c r="N31" s="86" t="s">
        <v>141</v>
      </c>
      <c r="O31" s="87"/>
    </row>
    <row r="32" spans="1:24" ht="22.5" customHeight="1" x14ac:dyDescent="0.2">
      <c r="A32" s="88" t="s">
        <v>125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90"/>
      <c r="N32" s="86" t="s">
        <v>142</v>
      </c>
      <c r="O32" s="87"/>
    </row>
    <row r="33" spans="1:17" ht="22.5" customHeight="1" x14ac:dyDescent="0.25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6" t="s">
        <v>143</v>
      </c>
      <c r="O33" s="87"/>
    </row>
    <row r="34" spans="1:17" ht="22.5" customHeight="1" x14ac:dyDescent="0.25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6" t="s">
        <v>144</v>
      </c>
      <c r="O34" s="87"/>
    </row>
    <row r="35" spans="1:17" ht="22.5" customHeight="1" x14ac:dyDescent="0.25">
      <c r="A35" s="84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6" t="s">
        <v>145</v>
      </c>
      <c r="O35" s="87"/>
    </row>
    <row r="36" spans="1:17" ht="22.5" customHeight="1" x14ac:dyDescent="0.25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6" t="s">
        <v>146</v>
      </c>
      <c r="O36" s="87"/>
    </row>
    <row r="37" spans="1:17" ht="22.5" customHeight="1" x14ac:dyDescent="0.25">
      <c r="A37" s="84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6" t="s">
        <v>147</v>
      </c>
      <c r="O37" s="87"/>
    </row>
    <row r="38" spans="1:17" ht="22.5" customHeight="1" thickBot="1" x14ac:dyDescent="0.3">
      <c r="A38" s="84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6" t="s">
        <v>148</v>
      </c>
      <c r="O38" s="87"/>
    </row>
    <row r="39" spans="1:17" ht="19.5" customHeight="1" x14ac:dyDescent="0.25">
      <c r="A39" s="92" t="s">
        <v>53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4" t="s">
        <v>54</v>
      </c>
      <c r="O39" s="95"/>
    </row>
    <row r="40" spans="1:17" ht="15" x14ac:dyDescent="0.25">
      <c r="A40" s="84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96"/>
      <c r="O40" s="97"/>
    </row>
    <row r="41" spans="1:17" ht="15.75" thickBot="1" x14ac:dyDescent="0.3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100"/>
    </row>
    <row r="42" spans="1:17" ht="6.75" customHeight="1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</row>
    <row r="44" spans="1:17" ht="14.25" x14ac:dyDescent="0.2">
      <c r="Q44" s="39" t="s">
        <v>76</v>
      </c>
    </row>
    <row r="45" spans="1:17" ht="14.25" x14ac:dyDescent="0.2">
      <c r="Q45" s="39" t="s">
        <v>77</v>
      </c>
    </row>
    <row r="46" spans="1:17" ht="14.25" x14ac:dyDescent="0.2">
      <c r="Q46" s="39" t="s">
        <v>78</v>
      </c>
    </row>
    <row r="47" spans="1:17" ht="14.25" x14ac:dyDescent="0.2">
      <c r="Q47" s="39" t="s">
        <v>79</v>
      </c>
    </row>
    <row r="48" spans="1:17" ht="14.25" x14ac:dyDescent="0.2">
      <c r="Q48" s="39" t="s">
        <v>80</v>
      </c>
    </row>
    <row r="49" spans="17:17" ht="14.25" x14ac:dyDescent="0.2">
      <c r="Q49" s="39" t="s">
        <v>81</v>
      </c>
    </row>
    <row r="50" spans="17:17" ht="14.25" x14ac:dyDescent="0.2">
      <c r="Q50" s="39" t="s">
        <v>82</v>
      </c>
    </row>
    <row r="51" spans="17:17" ht="14.25" x14ac:dyDescent="0.2">
      <c r="Q51" s="39" t="s">
        <v>83</v>
      </c>
    </row>
    <row r="52" spans="17:17" ht="14.25" x14ac:dyDescent="0.2">
      <c r="Q52" s="39" t="s">
        <v>84</v>
      </c>
    </row>
    <row r="53" spans="17:17" ht="14.25" x14ac:dyDescent="0.2">
      <c r="Q53" s="39" t="s">
        <v>85</v>
      </c>
    </row>
    <row r="54" spans="17:17" ht="14.25" x14ac:dyDescent="0.2">
      <c r="Q54" s="39" t="s">
        <v>86</v>
      </c>
    </row>
    <row r="55" spans="17:17" ht="14.25" x14ac:dyDescent="0.2">
      <c r="Q55" s="39" t="s">
        <v>87</v>
      </c>
    </row>
    <row r="56" spans="17:17" ht="14.25" x14ac:dyDescent="0.2">
      <c r="Q56" s="39" t="s">
        <v>88</v>
      </c>
    </row>
    <row r="58" spans="17:17" x14ac:dyDescent="0.25">
      <c r="Q58" s="9">
        <v>0.85</v>
      </c>
    </row>
    <row r="59" spans="17:17" x14ac:dyDescent="0.25">
      <c r="Q59" s="9">
        <v>0.9</v>
      </c>
    </row>
  </sheetData>
  <sheetProtection password="9F06" sheet="1" objects="1" scenarios="1"/>
  <mergeCells count="74">
    <mergeCell ref="A25:O25"/>
    <mergeCell ref="D22:G22"/>
    <mergeCell ref="A15:B15"/>
    <mergeCell ref="L22:O22"/>
    <mergeCell ref="H22:K22"/>
    <mergeCell ref="A16:B16"/>
    <mergeCell ref="A17:B17"/>
    <mergeCell ref="A18:A21"/>
    <mergeCell ref="A22:C23"/>
    <mergeCell ref="D23:G23"/>
    <mergeCell ref="H23:K23"/>
    <mergeCell ref="A9:D9"/>
    <mergeCell ref="F9:G9"/>
    <mergeCell ref="J9:O9"/>
    <mergeCell ref="L23:O23"/>
    <mergeCell ref="A24:O24"/>
    <mergeCell ref="A10:O10"/>
    <mergeCell ref="A11:O11"/>
    <mergeCell ref="A12:O12"/>
    <mergeCell ref="A13:O13"/>
    <mergeCell ref="A14:B14"/>
    <mergeCell ref="A4:E4"/>
    <mergeCell ref="F4:O4"/>
    <mergeCell ref="A6:E6"/>
    <mergeCell ref="G6:O6"/>
    <mergeCell ref="A7:D8"/>
    <mergeCell ref="E7:E8"/>
    <mergeCell ref="F7:G8"/>
    <mergeCell ref="H7:H8"/>
    <mergeCell ref="I7:I8"/>
    <mergeCell ref="J7:K8"/>
    <mergeCell ref="L7:O7"/>
    <mergeCell ref="L8:M8"/>
    <mergeCell ref="A5:E5"/>
    <mergeCell ref="N8:O8"/>
    <mergeCell ref="F5:O5"/>
    <mergeCell ref="D1:O1"/>
    <mergeCell ref="D2:O2"/>
    <mergeCell ref="A1:C2"/>
    <mergeCell ref="A3:E3"/>
    <mergeCell ref="F3:O3"/>
    <mergeCell ref="A42:O42"/>
    <mergeCell ref="A26:M26"/>
    <mergeCell ref="N26:O26"/>
    <mergeCell ref="A27:M27"/>
    <mergeCell ref="N27:O27"/>
    <mergeCell ref="A39:M39"/>
    <mergeCell ref="N39:O39"/>
    <mergeCell ref="A40:M40"/>
    <mergeCell ref="N40:O40"/>
    <mergeCell ref="A41:M41"/>
    <mergeCell ref="N41:O41"/>
    <mergeCell ref="A28:M28"/>
    <mergeCell ref="N28:O28"/>
    <mergeCell ref="A29:M29"/>
    <mergeCell ref="N29:O29"/>
    <mergeCell ref="A30:M30"/>
    <mergeCell ref="N30:O30"/>
    <mergeCell ref="A31:M31"/>
    <mergeCell ref="N31:O31"/>
    <mergeCell ref="A32:M32"/>
    <mergeCell ref="N32:O32"/>
    <mergeCell ref="A33:M33"/>
    <mergeCell ref="N33:O33"/>
    <mergeCell ref="A34:M34"/>
    <mergeCell ref="N34:O34"/>
    <mergeCell ref="A38:M38"/>
    <mergeCell ref="N38:O38"/>
    <mergeCell ref="A35:M35"/>
    <mergeCell ref="N35:O35"/>
    <mergeCell ref="A36:M36"/>
    <mergeCell ref="N36:O36"/>
    <mergeCell ref="A37:M37"/>
    <mergeCell ref="N37:O37"/>
  </mergeCells>
  <dataValidations disablePrompts="1"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9"/>
  <sheetViews>
    <sheetView topLeftCell="A28" zoomScaleNormal="100" zoomScaleSheetLayoutView="72" workbookViewId="0">
      <selection activeCell="N38" sqref="N38:O38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3" width="11.28515625" style="3" bestFit="1" customWidth="1"/>
    <col min="4" max="4" width="11.85546875" style="3" customWidth="1"/>
    <col min="5" max="5" width="9.28515625" style="3" customWidth="1"/>
    <col min="6" max="11" width="7.7109375" style="3" customWidth="1"/>
    <col min="12" max="12" width="8.28515625" style="3" customWidth="1"/>
    <col min="13" max="14" width="7.7109375" style="3" customWidth="1"/>
    <col min="15" max="15" width="11.4257812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05"/>
      <c r="B1" s="106"/>
      <c r="C1" s="107"/>
      <c r="D1" s="101" t="s">
        <v>20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2"/>
    </row>
    <row r="2" spans="1:24" ht="15.75" customHeight="1" thickBot="1" x14ac:dyDescent="0.3">
      <c r="A2" s="108"/>
      <c r="B2" s="109"/>
      <c r="C2" s="110"/>
      <c r="D2" s="103" t="s">
        <v>61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4"/>
    </row>
    <row r="3" spans="1:24" ht="13.5" customHeight="1" x14ac:dyDescent="0.25">
      <c r="A3" s="111" t="s">
        <v>0</v>
      </c>
      <c r="B3" s="112"/>
      <c r="C3" s="112"/>
      <c r="D3" s="112"/>
      <c r="E3" s="112"/>
      <c r="F3" s="112" t="str">
        <f>'SET-Tic''s'!J3</f>
        <v>TECNOLOGIAS DE LA INFORMACIÓN Y LA COMUNICACIÓN - TIC'S</v>
      </c>
      <c r="G3" s="112"/>
      <c r="H3" s="112"/>
      <c r="I3" s="112"/>
      <c r="J3" s="112"/>
      <c r="K3" s="112"/>
      <c r="L3" s="112"/>
      <c r="M3" s="112"/>
      <c r="N3" s="112"/>
      <c r="O3" s="113"/>
    </row>
    <row r="4" spans="1:24" ht="15.75" customHeight="1" x14ac:dyDescent="0.25">
      <c r="A4" s="114" t="s">
        <v>1</v>
      </c>
      <c r="B4" s="115"/>
      <c r="C4" s="115"/>
      <c r="D4" s="115"/>
      <c r="E4" s="115"/>
      <c r="F4" s="116" t="str">
        <f>'SET-Tic''s'!$B7</f>
        <v xml:space="preserve">Disponibilidad del sistema </v>
      </c>
      <c r="G4" s="116"/>
      <c r="H4" s="116"/>
      <c r="I4" s="116"/>
      <c r="J4" s="116"/>
      <c r="K4" s="116"/>
      <c r="L4" s="116"/>
      <c r="M4" s="116"/>
      <c r="N4" s="116"/>
      <c r="O4" s="186"/>
    </row>
    <row r="5" spans="1:24" ht="15.75" customHeight="1" x14ac:dyDescent="0.25">
      <c r="A5" s="114" t="s">
        <v>49</v>
      </c>
      <c r="B5" s="115"/>
      <c r="C5" s="115"/>
      <c r="D5" s="115"/>
      <c r="E5" s="115"/>
      <c r="F5" s="133" t="str">
        <f>'SET-Tic''s'!F7</f>
        <v xml:space="preserve">Eficiencia </v>
      </c>
      <c r="G5" s="134"/>
      <c r="H5" s="134"/>
      <c r="I5" s="134"/>
      <c r="J5" s="134"/>
      <c r="K5" s="134"/>
      <c r="L5" s="134"/>
      <c r="M5" s="134"/>
      <c r="N5" s="134"/>
      <c r="O5" s="135"/>
    </row>
    <row r="6" spans="1:24" ht="17.25" customHeight="1" thickBot="1" x14ac:dyDescent="0.3">
      <c r="A6" s="119" t="s">
        <v>21</v>
      </c>
      <c r="B6" s="120"/>
      <c r="C6" s="120"/>
      <c r="D6" s="120"/>
      <c r="E6" s="120"/>
      <c r="F6" s="17" t="s">
        <v>89</v>
      </c>
      <c r="G6" s="121" t="str">
        <f>'SET-Tic''s'!A7</f>
        <v>IN02</v>
      </c>
      <c r="H6" s="121"/>
      <c r="I6" s="121"/>
      <c r="J6" s="121"/>
      <c r="K6" s="121"/>
      <c r="L6" s="121"/>
      <c r="M6" s="121"/>
      <c r="N6" s="121"/>
      <c r="O6" s="187"/>
    </row>
    <row r="7" spans="1:24" ht="12.75" customHeight="1" x14ac:dyDescent="0.25">
      <c r="A7" s="124" t="s">
        <v>22</v>
      </c>
      <c r="B7" s="125"/>
      <c r="C7" s="125"/>
      <c r="D7" s="125"/>
      <c r="E7" s="128" t="s">
        <v>23</v>
      </c>
      <c r="F7" s="128" t="s">
        <v>24</v>
      </c>
      <c r="G7" s="128"/>
      <c r="H7" s="128" t="s">
        <v>25</v>
      </c>
      <c r="I7" s="128" t="s">
        <v>26</v>
      </c>
      <c r="J7" s="128" t="s">
        <v>27</v>
      </c>
      <c r="K7" s="128"/>
      <c r="L7" s="130" t="s">
        <v>28</v>
      </c>
      <c r="M7" s="130"/>
      <c r="N7" s="130"/>
      <c r="O7" s="131"/>
    </row>
    <row r="8" spans="1:24" ht="46.5" customHeight="1" x14ac:dyDescent="0.25">
      <c r="A8" s="126"/>
      <c r="B8" s="127"/>
      <c r="C8" s="127"/>
      <c r="D8" s="127"/>
      <c r="E8" s="129"/>
      <c r="F8" s="129"/>
      <c r="G8" s="129"/>
      <c r="H8" s="129"/>
      <c r="I8" s="129"/>
      <c r="J8" s="129"/>
      <c r="K8" s="129"/>
      <c r="L8" s="127" t="s">
        <v>29</v>
      </c>
      <c r="M8" s="127"/>
      <c r="N8" s="127" t="s">
        <v>30</v>
      </c>
      <c r="O8" s="132"/>
    </row>
    <row r="9" spans="1:24" ht="68.25" customHeight="1" thickBot="1" x14ac:dyDescent="0.3">
      <c r="A9" s="136" t="str">
        <f>'SET-Tic''s'!$C7</f>
        <v>Prestar el servicio de iternet a las oficnas de Aguas del Huila.</v>
      </c>
      <c r="B9" s="137"/>
      <c r="C9" s="137"/>
      <c r="D9" s="137"/>
      <c r="E9" s="13" t="s">
        <v>35</v>
      </c>
      <c r="F9" s="197" t="str">
        <f>'SET-Tic''s'!$D7</f>
        <v>Sumatoria de los  Minutos con servicio servicios / Total  número de mínutos por  periodo (mensual)</v>
      </c>
      <c r="G9" s="197"/>
      <c r="H9" s="12">
        <f>$O16</f>
        <v>0.9</v>
      </c>
      <c r="I9" s="19" t="str">
        <f>'SET-Tic''s'!$E7</f>
        <v>Mensual</v>
      </c>
      <c r="J9" s="140" t="s">
        <v>81</v>
      </c>
      <c r="K9" s="141"/>
      <c r="L9" s="141"/>
      <c r="M9" s="141"/>
      <c r="N9" s="141"/>
      <c r="O9" s="142"/>
    </row>
    <row r="10" spans="1:24" ht="13.5" customHeight="1" x14ac:dyDescent="0.25">
      <c r="A10" s="148" t="s">
        <v>38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50"/>
    </row>
    <row r="11" spans="1:24" ht="25.5" customHeight="1" thickBot="1" x14ac:dyDescent="0.3">
      <c r="A11" s="151" t="s">
        <v>97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24" ht="15" customHeight="1" thickBot="1" x14ac:dyDescent="0.3">
      <c r="A12" s="188" t="s">
        <v>31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90"/>
      <c r="V12" s="7"/>
      <c r="W12" s="18"/>
      <c r="X12" s="18"/>
    </row>
    <row r="13" spans="1:24" ht="16.5" customHeight="1" x14ac:dyDescent="0.25">
      <c r="A13" s="157" t="s">
        <v>117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9"/>
      <c r="V13" s="7"/>
      <c r="W13" s="8"/>
      <c r="X13" s="8"/>
    </row>
    <row r="14" spans="1:24" ht="16.5" customHeight="1" x14ac:dyDescent="0.25">
      <c r="A14" s="160" t="s">
        <v>32</v>
      </c>
      <c r="B14" s="161"/>
      <c r="C14" s="55" t="s">
        <v>8</v>
      </c>
      <c r="D14" s="55" t="s">
        <v>9</v>
      </c>
      <c r="E14" s="55" t="s">
        <v>10</v>
      </c>
      <c r="F14" s="55" t="s">
        <v>11</v>
      </c>
      <c r="G14" s="55" t="s">
        <v>12</v>
      </c>
      <c r="H14" s="55" t="s">
        <v>13</v>
      </c>
      <c r="I14" s="55" t="s">
        <v>14</v>
      </c>
      <c r="J14" s="55" t="s">
        <v>15</v>
      </c>
      <c r="K14" s="55" t="s">
        <v>16</v>
      </c>
      <c r="L14" s="55" t="s">
        <v>17</v>
      </c>
      <c r="M14" s="55" t="s">
        <v>18</v>
      </c>
      <c r="N14" s="55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168" t="s">
        <v>39</v>
      </c>
      <c r="B15" s="169"/>
      <c r="C15" s="58">
        <f t="shared" ref="C15:N15" si="0">$O$15</f>
        <v>0.85</v>
      </c>
      <c r="D15" s="58">
        <f t="shared" si="0"/>
        <v>0.85</v>
      </c>
      <c r="E15" s="58">
        <f t="shared" si="0"/>
        <v>0.85</v>
      </c>
      <c r="F15" s="58">
        <f t="shared" si="0"/>
        <v>0.85</v>
      </c>
      <c r="G15" s="58">
        <f t="shared" si="0"/>
        <v>0.85</v>
      </c>
      <c r="H15" s="58">
        <f t="shared" si="0"/>
        <v>0.85</v>
      </c>
      <c r="I15" s="58">
        <f t="shared" si="0"/>
        <v>0.85</v>
      </c>
      <c r="J15" s="58">
        <f t="shared" si="0"/>
        <v>0.85</v>
      </c>
      <c r="K15" s="58">
        <f t="shared" si="0"/>
        <v>0.85</v>
      </c>
      <c r="L15" s="58">
        <f t="shared" si="0"/>
        <v>0.85</v>
      </c>
      <c r="M15" s="58">
        <f t="shared" si="0"/>
        <v>0.85</v>
      </c>
      <c r="N15" s="58">
        <f t="shared" si="0"/>
        <v>0.85</v>
      </c>
      <c r="O15" s="59">
        <f>'SET-Tic''s'!J7</f>
        <v>0.85</v>
      </c>
      <c r="V15" s="7"/>
      <c r="W15" s="8"/>
      <c r="X15" s="8"/>
    </row>
    <row r="16" spans="1:24" ht="17.25" customHeight="1" x14ac:dyDescent="0.25">
      <c r="A16" s="168" t="s">
        <v>118</v>
      </c>
      <c r="B16" s="169"/>
      <c r="C16" s="58">
        <f t="shared" ref="C16:N16" si="1">$O$16</f>
        <v>0.9</v>
      </c>
      <c r="D16" s="58">
        <f t="shared" si="1"/>
        <v>0.9</v>
      </c>
      <c r="E16" s="58">
        <f t="shared" si="1"/>
        <v>0.9</v>
      </c>
      <c r="F16" s="58">
        <f t="shared" si="1"/>
        <v>0.9</v>
      </c>
      <c r="G16" s="58">
        <f t="shared" si="1"/>
        <v>0.9</v>
      </c>
      <c r="H16" s="58">
        <f t="shared" si="1"/>
        <v>0.9</v>
      </c>
      <c r="I16" s="58">
        <f t="shared" si="1"/>
        <v>0.9</v>
      </c>
      <c r="J16" s="58">
        <f t="shared" si="1"/>
        <v>0.9</v>
      </c>
      <c r="K16" s="58">
        <f t="shared" si="1"/>
        <v>0.9</v>
      </c>
      <c r="L16" s="58">
        <f t="shared" si="1"/>
        <v>0.9</v>
      </c>
      <c r="M16" s="58">
        <f t="shared" si="1"/>
        <v>0.9</v>
      </c>
      <c r="N16" s="58">
        <f t="shared" si="1"/>
        <v>0.9</v>
      </c>
      <c r="O16" s="59">
        <f>'SET-Tic''s'!K7</f>
        <v>0.9</v>
      </c>
      <c r="V16" s="7"/>
      <c r="W16" s="8"/>
      <c r="X16" s="8"/>
    </row>
    <row r="17" spans="1:24" ht="17.25" customHeight="1" x14ac:dyDescent="0.25">
      <c r="A17" s="172" t="s">
        <v>114</v>
      </c>
      <c r="B17" s="173"/>
      <c r="C17" s="46">
        <f>IF((C19),C18/C19,"-")</f>
        <v>1</v>
      </c>
      <c r="D17" s="46">
        <f t="shared" ref="D17:K17" si="2">IF((D19),D18/D19,"-")</f>
        <v>1</v>
      </c>
      <c r="E17" s="46">
        <f t="shared" si="2"/>
        <v>1</v>
      </c>
      <c r="F17" s="46">
        <f t="shared" si="2"/>
        <v>1</v>
      </c>
      <c r="G17" s="46">
        <f t="shared" si="2"/>
        <v>1</v>
      </c>
      <c r="H17" s="46">
        <f t="shared" si="2"/>
        <v>1</v>
      </c>
      <c r="I17" s="46" t="str">
        <f t="shared" si="2"/>
        <v>-</v>
      </c>
      <c r="J17" s="46" t="str">
        <f t="shared" si="2"/>
        <v>-</v>
      </c>
      <c r="K17" s="46" t="str">
        <f t="shared" si="2"/>
        <v>-</v>
      </c>
      <c r="L17" s="46" t="str">
        <f t="shared" ref="L17:O17" si="3">IF((L19),L18/L19,"-")</f>
        <v>-</v>
      </c>
      <c r="M17" s="46" t="str">
        <f t="shared" si="3"/>
        <v>-</v>
      </c>
      <c r="N17" s="46" t="str">
        <f t="shared" si="3"/>
        <v>-</v>
      </c>
      <c r="O17" s="50">
        <f t="shared" si="3"/>
        <v>1</v>
      </c>
      <c r="V17" s="7"/>
      <c r="W17" s="8"/>
      <c r="X17" s="8"/>
    </row>
    <row r="18" spans="1:24" ht="27.75" customHeight="1" x14ac:dyDescent="0.25">
      <c r="A18" s="174" t="s">
        <v>37</v>
      </c>
      <c r="B18" s="31" t="s">
        <v>107</v>
      </c>
      <c r="C18" s="45">
        <v>97</v>
      </c>
      <c r="D18" s="45">
        <v>99</v>
      </c>
      <c r="E18" s="45">
        <v>100</v>
      </c>
      <c r="F18" s="16">
        <v>90</v>
      </c>
      <c r="G18" s="16">
        <v>100</v>
      </c>
      <c r="H18" s="16">
        <v>98</v>
      </c>
      <c r="I18" s="16"/>
      <c r="J18" s="16"/>
      <c r="K18" s="16"/>
      <c r="L18" s="16"/>
      <c r="M18" s="16"/>
      <c r="N18" s="16"/>
      <c r="O18" s="48">
        <f>AVERAGE(C18:N18)</f>
        <v>97.333333333333329</v>
      </c>
      <c r="V18" s="7"/>
      <c r="W18" s="8"/>
      <c r="X18" s="8"/>
    </row>
    <row r="19" spans="1:24" ht="23.25" customHeight="1" x14ac:dyDescent="0.25">
      <c r="A19" s="174"/>
      <c r="B19" s="31" t="s">
        <v>108</v>
      </c>
      <c r="C19" s="16">
        <v>97</v>
      </c>
      <c r="D19" s="16">
        <v>99</v>
      </c>
      <c r="E19" s="16">
        <v>100</v>
      </c>
      <c r="F19" s="16">
        <v>90</v>
      </c>
      <c r="G19" s="16">
        <v>100</v>
      </c>
      <c r="H19" s="16">
        <v>98</v>
      </c>
      <c r="I19" s="16"/>
      <c r="J19" s="16"/>
      <c r="K19" s="16"/>
      <c r="L19" s="16"/>
      <c r="M19" s="16"/>
      <c r="N19" s="16"/>
      <c r="O19" s="48">
        <f>AVERAGE(C19:N19)</f>
        <v>97.333333333333329</v>
      </c>
      <c r="V19" s="7"/>
      <c r="W19" s="8"/>
      <c r="X19" s="8"/>
    </row>
    <row r="20" spans="1:24" ht="17.25" customHeight="1" x14ac:dyDescent="0.25">
      <c r="A20" s="174"/>
      <c r="B20" s="5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175"/>
      <c r="B21" s="54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33" customHeight="1" thickBot="1" x14ac:dyDescent="0.3">
      <c r="A22" s="176" t="s">
        <v>34</v>
      </c>
      <c r="B22" s="177"/>
      <c r="C22" s="178"/>
      <c r="D22" s="194" t="str">
        <f>'SET-Tic''s'!$G7</f>
        <v>Entre 81% y 100%</v>
      </c>
      <c r="E22" s="195"/>
      <c r="F22" s="195"/>
      <c r="G22" s="196"/>
      <c r="H22" s="194" t="str">
        <f>'SET-Tic''s'!$H7</f>
        <v>Entre 61% y 80%</v>
      </c>
      <c r="I22" s="195"/>
      <c r="J22" s="195"/>
      <c r="K22" s="196"/>
      <c r="L22" s="198" t="str">
        <f>'SET-Tic''s'!$I7</f>
        <v>Menor al 60%</v>
      </c>
      <c r="M22" s="199"/>
      <c r="N22" s="199"/>
      <c r="O22" s="200"/>
      <c r="V22" s="7"/>
      <c r="W22" s="8"/>
      <c r="X22" s="8"/>
    </row>
    <row r="23" spans="1:24" ht="33" customHeight="1" thickBot="1" x14ac:dyDescent="0.3">
      <c r="A23" s="179"/>
      <c r="B23" s="180"/>
      <c r="C23" s="180"/>
      <c r="D23" s="181" t="s">
        <v>7</v>
      </c>
      <c r="E23" s="181"/>
      <c r="F23" s="181"/>
      <c r="G23" s="181"/>
      <c r="H23" s="182" t="s">
        <v>55</v>
      </c>
      <c r="I23" s="182"/>
      <c r="J23" s="182"/>
      <c r="K23" s="182"/>
      <c r="L23" s="143" t="s">
        <v>56</v>
      </c>
      <c r="M23" s="143"/>
      <c r="N23" s="143"/>
      <c r="O23" s="144"/>
      <c r="V23" s="7"/>
      <c r="W23" s="8"/>
      <c r="X23" s="8"/>
    </row>
    <row r="24" spans="1:24" ht="15.75" customHeight="1" thickBot="1" x14ac:dyDescent="0.3">
      <c r="A24" s="145" t="s">
        <v>36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7"/>
      <c r="V24" s="7"/>
      <c r="W24" s="8"/>
      <c r="X24" s="8"/>
    </row>
    <row r="25" spans="1:24" ht="264.75" customHeight="1" thickBot="1" x14ac:dyDescent="0.3">
      <c r="A25" s="191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3"/>
      <c r="V25" s="7"/>
    </row>
    <row r="26" spans="1:24" ht="15" customHeight="1" x14ac:dyDescent="0.25">
      <c r="A26" s="92" t="s">
        <v>52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4" t="s">
        <v>54</v>
      </c>
      <c r="O26" s="95"/>
    </row>
    <row r="27" spans="1:24" ht="21.75" customHeight="1" x14ac:dyDescent="0.2">
      <c r="A27" s="183" t="s">
        <v>126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86" t="s">
        <v>119</v>
      </c>
      <c r="O27" s="87"/>
    </row>
    <row r="28" spans="1:24" ht="21.75" customHeight="1" x14ac:dyDescent="0.2">
      <c r="A28" s="183" t="s">
        <v>127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86" t="s">
        <v>138</v>
      </c>
      <c r="O28" s="87"/>
    </row>
    <row r="29" spans="1:24" ht="21.75" customHeight="1" x14ac:dyDescent="0.2">
      <c r="A29" s="183" t="s">
        <v>128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86" t="s">
        <v>139</v>
      </c>
      <c r="O29" s="87"/>
    </row>
    <row r="30" spans="1:24" ht="21.75" customHeight="1" x14ac:dyDescent="0.2">
      <c r="A30" s="183" t="s">
        <v>129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86" t="s">
        <v>140</v>
      </c>
      <c r="O30" s="87"/>
    </row>
    <row r="31" spans="1:24" ht="21.75" customHeight="1" x14ac:dyDescent="0.2">
      <c r="A31" s="183" t="s">
        <v>137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86" t="s">
        <v>141</v>
      </c>
      <c r="O31" s="87"/>
    </row>
    <row r="32" spans="1:24" ht="21.75" customHeight="1" x14ac:dyDescent="0.2">
      <c r="A32" s="183" t="s">
        <v>130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86" t="s">
        <v>142</v>
      </c>
      <c r="O32" s="87"/>
    </row>
    <row r="33" spans="1:17" ht="21.75" customHeight="1" x14ac:dyDescent="0.25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6" t="s">
        <v>143</v>
      </c>
      <c r="O33" s="87"/>
    </row>
    <row r="34" spans="1:17" ht="21.75" customHeight="1" x14ac:dyDescent="0.25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6" t="s">
        <v>144</v>
      </c>
      <c r="O34" s="87"/>
    </row>
    <row r="35" spans="1:17" ht="21.75" customHeight="1" x14ac:dyDescent="0.25">
      <c r="A35" s="84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6" t="s">
        <v>145</v>
      </c>
      <c r="O35" s="87"/>
    </row>
    <row r="36" spans="1:17" ht="21.75" customHeight="1" x14ac:dyDescent="0.25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6" t="s">
        <v>146</v>
      </c>
      <c r="O36" s="87"/>
    </row>
    <row r="37" spans="1:17" ht="21.75" customHeight="1" x14ac:dyDescent="0.25">
      <c r="A37" s="84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6" t="s">
        <v>147</v>
      </c>
      <c r="O37" s="87"/>
    </row>
    <row r="38" spans="1:17" ht="21.75" customHeight="1" thickBot="1" x14ac:dyDescent="0.3">
      <c r="A38" s="84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6" t="s">
        <v>148</v>
      </c>
      <c r="O38" s="87"/>
    </row>
    <row r="39" spans="1:17" ht="15" customHeight="1" x14ac:dyDescent="0.25">
      <c r="A39" s="92" t="s">
        <v>53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4" t="s">
        <v>54</v>
      </c>
      <c r="O39" s="95"/>
    </row>
    <row r="40" spans="1:17" ht="24" customHeight="1" x14ac:dyDescent="0.25">
      <c r="A40" s="84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96"/>
      <c r="O40" s="97"/>
    </row>
    <row r="41" spans="1:17" ht="22.5" customHeight="1" thickBot="1" x14ac:dyDescent="0.3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100"/>
    </row>
    <row r="42" spans="1:17" ht="5.25" customHeight="1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</row>
    <row r="44" spans="1:17" ht="14.25" x14ac:dyDescent="0.2">
      <c r="Q44" s="39" t="s">
        <v>76</v>
      </c>
    </row>
    <row r="45" spans="1:17" ht="14.25" x14ac:dyDescent="0.2">
      <c r="Q45" s="39" t="s">
        <v>77</v>
      </c>
    </row>
    <row r="46" spans="1:17" ht="14.25" x14ac:dyDescent="0.2">
      <c r="Q46" s="39" t="s">
        <v>78</v>
      </c>
    </row>
    <row r="47" spans="1:17" ht="14.25" x14ac:dyDescent="0.2">
      <c r="Q47" s="39" t="s">
        <v>79</v>
      </c>
    </row>
    <row r="48" spans="1:17" ht="14.25" x14ac:dyDescent="0.2">
      <c r="Q48" s="39" t="s">
        <v>80</v>
      </c>
    </row>
    <row r="49" spans="17:17" ht="14.25" x14ac:dyDescent="0.2">
      <c r="Q49" s="39" t="s">
        <v>81</v>
      </c>
    </row>
    <row r="50" spans="17:17" ht="14.25" x14ac:dyDescent="0.2">
      <c r="Q50" s="39" t="s">
        <v>82</v>
      </c>
    </row>
    <row r="51" spans="17:17" ht="14.25" x14ac:dyDescent="0.2">
      <c r="Q51" s="39" t="s">
        <v>83</v>
      </c>
    </row>
    <row r="52" spans="17:17" ht="14.25" x14ac:dyDescent="0.2">
      <c r="Q52" s="39" t="s">
        <v>84</v>
      </c>
    </row>
    <row r="53" spans="17:17" ht="14.25" x14ac:dyDescent="0.2">
      <c r="Q53" s="39" t="s">
        <v>85</v>
      </c>
    </row>
    <row r="54" spans="17:17" ht="14.25" x14ac:dyDescent="0.2">
      <c r="Q54" s="39" t="s">
        <v>86</v>
      </c>
    </row>
    <row r="55" spans="17:17" ht="14.25" x14ac:dyDescent="0.2">
      <c r="Q55" s="39" t="s">
        <v>87</v>
      </c>
    </row>
    <row r="56" spans="17:17" ht="14.25" x14ac:dyDescent="0.2">
      <c r="Q56" s="39" t="s">
        <v>88</v>
      </c>
    </row>
    <row r="58" spans="17:17" x14ac:dyDescent="0.25">
      <c r="Q58" s="35">
        <v>0.85</v>
      </c>
    </row>
    <row r="59" spans="17:17" x14ac:dyDescent="0.25">
      <c r="Q59" s="35">
        <v>0.9</v>
      </c>
    </row>
  </sheetData>
  <mergeCells count="74">
    <mergeCell ref="A25:O25"/>
    <mergeCell ref="H22:K22"/>
    <mergeCell ref="A22:C23"/>
    <mergeCell ref="D22:G22"/>
    <mergeCell ref="A5:E5"/>
    <mergeCell ref="A16:B16"/>
    <mergeCell ref="A17:B17"/>
    <mergeCell ref="A18:A21"/>
    <mergeCell ref="A15:B15"/>
    <mergeCell ref="N8:O8"/>
    <mergeCell ref="A9:D9"/>
    <mergeCell ref="F9:G9"/>
    <mergeCell ref="L22:O22"/>
    <mergeCell ref="D23:G23"/>
    <mergeCell ref="H23:K23"/>
    <mergeCell ref="A24:O24"/>
    <mergeCell ref="A11:O11"/>
    <mergeCell ref="A12:O12"/>
    <mergeCell ref="A13:O13"/>
    <mergeCell ref="A14:B14"/>
    <mergeCell ref="I7:I8"/>
    <mergeCell ref="J7:K8"/>
    <mergeCell ref="L7:O7"/>
    <mergeCell ref="L8:M8"/>
    <mergeCell ref="H7:H8"/>
    <mergeCell ref="L23:O23"/>
    <mergeCell ref="A10:O10"/>
    <mergeCell ref="J9:O9"/>
    <mergeCell ref="D1:O1"/>
    <mergeCell ref="D2:O2"/>
    <mergeCell ref="A3:E3"/>
    <mergeCell ref="F3:O3"/>
    <mergeCell ref="A4:E4"/>
    <mergeCell ref="F4:O4"/>
    <mergeCell ref="A1:C2"/>
    <mergeCell ref="F5:O5"/>
    <mergeCell ref="A6:E6"/>
    <mergeCell ref="G6:O6"/>
    <mergeCell ref="A7:D8"/>
    <mergeCell ref="E7:E8"/>
    <mergeCell ref="F7:G8"/>
    <mergeCell ref="A42:O42"/>
    <mergeCell ref="A41:M41"/>
    <mergeCell ref="N41:O41"/>
    <mergeCell ref="A26:M26"/>
    <mergeCell ref="N26:O26"/>
    <mergeCell ref="N39:O39"/>
    <mergeCell ref="A39:M39"/>
    <mergeCell ref="N40:O40"/>
    <mergeCell ref="A40:M40"/>
    <mergeCell ref="A27:M27"/>
    <mergeCell ref="N27:O27"/>
    <mergeCell ref="A28:M28"/>
    <mergeCell ref="N28:O28"/>
    <mergeCell ref="A29:M29"/>
    <mergeCell ref="N29:O29"/>
    <mergeCell ref="A30:M30"/>
    <mergeCell ref="N30:O30"/>
    <mergeCell ref="A31:M31"/>
    <mergeCell ref="N31:O31"/>
    <mergeCell ref="A32:M32"/>
    <mergeCell ref="N32:O32"/>
    <mergeCell ref="A33:M33"/>
    <mergeCell ref="N33:O33"/>
    <mergeCell ref="A34:M34"/>
    <mergeCell ref="N34:O34"/>
    <mergeCell ref="A38:M38"/>
    <mergeCell ref="N38:O38"/>
    <mergeCell ref="A35:M35"/>
    <mergeCell ref="N35:O35"/>
    <mergeCell ref="A36:M36"/>
    <mergeCell ref="N36:O36"/>
    <mergeCell ref="A37:M37"/>
    <mergeCell ref="N37:O37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3074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3074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9"/>
  <sheetViews>
    <sheetView topLeftCell="A31" zoomScaleNormal="100" zoomScaleSheetLayoutView="72" workbookViewId="0">
      <selection activeCell="N38" sqref="N38:O38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7" width="7.7109375" style="3" customWidth="1"/>
    <col min="8" max="8" width="7" style="3" customWidth="1"/>
    <col min="9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05"/>
      <c r="B1" s="106"/>
      <c r="C1" s="107"/>
      <c r="D1" s="101" t="s">
        <v>20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2"/>
    </row>
    <row r="2" spans="1:24" ht="15.75" customHeight="1" thickBot="1" x14ac:dyDescent="0.3">
      <c r="A2" s="108"/>
      <c r="B2" s="109"/>
      <c r="C2" s="110"/>
      <c r="D2" s="103" t="s">
        <v>61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4"/>
    </row>
    <row r="3" spans="1:24" ht="13.5" customHeight="1" x14ac:dyDescent="0.25">
      <c r="A3" s="111" t="s">
        <v>0</v>
      </c>
      <c r="B3" s="112"/>
      <c r="C3" s="112"/>
      <c r="D3" s="112"/>
      <c r="E3" s="112"/>
      <c r="F3" s="112" t="str">
        <f>'SET-Tic''s'!J3</f>
        <v>TECNOLOGIAS DE LA INFORMACIÓN Y LA COMUNICACIÓN - TIC'S</v>
      </c>
      <c r="G3" s="112"/>
      <c r="H3" s="112"/>
      <c r="I3" s="112"/>
      <c r="J3" s="112"/>
      <c r="K3" s="112"/>
      <c r="L3" s="112"/>
      <c r="M3" s="112"/>
      <c r="N3" s="112"/>
      <c r="O3" s="113"/>
    </row>
    <row r="4" spans="1:24" ht="15.75" customHeight="1" x14ac:dyDescent="0.25">
      <c r="A4" s="114" t="s">
        <v>1</v>
      </c>
      <c r="B4" s="115"/>
      <c r="C4" s="115"/>
      <c r="D4" s="115"/>
      <c r="E4" s="115"/>
      <c r="F4" s="116" t="str">
        <f>'SET-Tic''s'!$B8</f>
        <v xml:space="preserve">Visitantes Página Web </v>
      </c>
      <c r="G4" s="116"/>
      <c r="H4" s="116"/>
      <c r="I4" s="116"/>
      <c r="J4" s="116"/>
      <c r="K4" s="116"/>
      <c r="L4" s="116"/>
      <c r="M4" s="116"/>
      <c r="N4" s="116"/>
      <c r="O4" s="186"/>
    </row>
    <row r="5" spans="1:24" ht="15.75" customHeight="1" x14ac:dyDescent="0.25">
      <c r="A5" s="114" t="s">
        <v>49</v>
      </c>
      <c r="B5" s="115"/>
      <c r="C5" s="115"/>
      <c r="D5" s="115"/>
      <c r="E5" s="115"/>
      <c r="F5" s="133" t="str">
        <f>'SET-Tic''s'!F8</f>
        <v xml:space="preserve">Eficiencia </v>
      </c>
      <c r="G5" s="134"/>
      <c r="H5" s="134"/>
      <c r="I5" s="134"/>
      <c r="J5" s="134"/>
      <c r="K5" s="134"/>
      <c r="L5" s="134"/>
      <c r="M5" s="134"/>
      <c r="N5" s="134"/>
      <c r="O5" s="135"/>
    </row>
    <row r="6" spans="1:24" ht="17.25" customHeight="1" thickBot="1" x14ac:dyDescent="0.3">
      <c r="A6" s="119" t="s">
        <v>21</v>
      </c>
      <c r="B6" s="120"/>
      <c r="C6" s="120"/>
      <c r="D6" s="120"/>
      <c r="E6" s="120"/>
      <c r="F6" s="17" t="s">
        <v>89</v>
      </c>
      <c r="G6" s="121" t="str">
        <f>'SET-Tic''s'!A8</f>
        <v>IN03</v>
      </c>
      <c r="H6" s="121"/>
      <c r="I6" s="121"/>
      <c r="J6" s="121"/>
      <c r="K6" s="121"/>
      <c r="L6" s="121"/>
      <c r="M6" s="121"/>
      <c r="N6" s="121"/>
      <c r="O6" s="187"/>
    </row>
    <row r="7" spans="1:24" ht="12.75" customHeight="1" x14ac:dyDescent="0.25">
      <c r="A7" s="124" t="s">
        <v>22</v>
      </c>
      <c r="B7" s="125"/>
      <c r="C7" s="125"/>
      <c r="D7" s="125"/>
      <c r="E7" s="128" t="s">
        <v>23</v>
      </c>
      <c r="F7" s="128" t="s">
        <v>24</v>
      </c>
      <c r="G7" s="128"/>
      <c r="H7" s="128" t="s">
        <v>25</v>
      </c>
      <c r="I7" s="128" t="s">
        <v>26</v>
      </c>
      <c r="J7" s="128" t="s">
        <v>27</v>
      </c>
      <c r="K7" s="128"/>
      <c r="L7" s="130" t="s">
        <v>28</v>
      </c>
      <c r="M7" s="130"/>
      <c r="N7" s="130"/>
      <c r="O7" s="131"/>
    </row>
    <row r="8" spans="1:24" ht="46.5" customHeight="1" x14ac:dyDescent="0.25">
      <c r="A8" s="126"/>
      <c r="B8" s="127"/>
      <c r="C8" s="127"/>
      <c r="D8" s="127"/>
      <c r="E8" s="129"/>
      <c r="F8" s="129"/>
      <c r="G8" s="129"/>
      <c r="H8" s="129"/>
      <c r="I8" s="129"/>
      <c r="J8" s="129"/>
      <c r="K8" s="129"/>
      <c r="L8" s="127" t="s">
        <v>29</v>
      </c>
      <c r="M8" s="127"/>
      <c r="N8" s="127" t="s">
        <v>30</v>
      </c>
      <c r="O8" s="132"/>
    </row>
    <row r="9" spans="1:24" ht="50.25" customHeight="1" thickBot="1" x14ac:dyDescent="0.3">
      <c r="A9" s="136" t="str">
        <f>'SET-Tic''s'!$C8</f>
        <v>Registrar las visitas de los usuarios a la pagina web de Aguas del Huila.</v>
      </c>
      <c r="B9" s="137"/>
      <c r="C9" s="137"/>
      <c r="D9" s="137"/>
      <c r="E9" s="13" t="s">
        <v>99</v>
      </c>
      <c r="F9" s="137" t="str">
        <f>'SET-Tic''s'!$D8</f>
        <v>No. De usuarios que accesan a la página Web.</v>
      </c>
      <c r="G9" s="137"/>
      <c r="H9" s="49">
        <v>40000</v>
      </c>
      <c r="I9" s="27" t="str">
        <f>'SET-Tic''s'!$E8</f>
        <v>Bimensual</v>
      </c>
      <c r="J9" s="140" t="s">
        <v>81</v>
      </c>
      <c r="K9" s="141"/>
      <c r="L9" s="141"/>
      <c r="M9" s="141"/>
      <c r="N9" s="141"/>
      <c r="O9" s="142"/>
    </row>
    <row r="10" spans="1:24" ht="13.5" customHeight="1" x14ac:dyDescent="0.25">
      <c r="A10" s="148" t="s">
        <v>38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50"/>
    </row>
    <row r="11" spans="1:24" ht="21.75" customHeight="1" thickBot="1" x14ac:dyDescent="0.3">
      <c r="A11" s="151" t="s">
        <v>113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24" ht="15" customHeight="1" thickBot="1" x14ac:dyDescent="0.3">
      <c r="A12" s="154" t="s">
        <v>31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6"/>
      <c r="V12" s="7"/>
      <c r="W12" s="26"/>
      <c r="X12" s="26"/>
    </row>
    <row r="13" spans="1:24" ht="16.5" customHeight="1" x14ac:dyDescent="0.25">
      <c r="A13" s="157" t="s">
        <v>117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9"/>
      <c r="V13" s="7"/>
      <c r="W13" s="8"/>
      <c r="X13" s="8"/>
    </row>
    <row r="14" spans="1:24" ht="16.5" customHeight="1" x14ac:dyDescent="0.25">
      <c r="A14" s="160" t="s">
        <v>32</v>
      </c>
      <c r="B14" s="161"/>
      <c r="C14" s="55" t="s">
        <v>8</v>
      </c>
      <c r="D14" s="55" t="s">
        <v>9</v>
      </c>
      <c r="E14" s="55" t="s">
        <v>10</v>
      </c>
      <c r="F14" s="55" t="s">
        <v>11</v>
      </c>
      <c r="G14" s="55" t="s">
        <v>12</v>
      </c>
      <c r="H14" s="55" t="s">
        <v>13</v>
      </c>
      <c r="I14" s="55" t="s">
        <v>14</v>
      </c>
      <c r="J14" s="55" t="s">
        <v>15</v>
      </c>
      <c r="K14" s="55" t="s">
        <v>16</v>
      </c>
      <c r="L14" s="55" t="s">
        <v>17</v>
      </c>
      <c r="M14" s="55" t="s">
        <v>18</v>
      </c>
      <c r="N14" s="55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168" t="s">
        <v>39</v>
      </c>
      <c r="B15" s="169"/>
      <c r="C15" s="60">
        <f t="shared" ref="C15:N15" si="0">$O$15</f>
        <v>2500</v>
      </c>
      <c r="D15" s="60">
        <f t="shared" si="0"/>
        <v>2500</v>
      </c>
      <c r="E15" s="60">
        <f t="shared" si="0"/>
        <v>2500</v>
      </c>
      <c r="F15" s="60">
        <f t="shared" si="0"/>
        <v>2500</v>
      </c>
      <c r="G15" s="60">
        <f t="shared" si="0"/>
        <v>2500</v>
      </c>
      <c r="H15" s="60">
        <f t="shared" si="0"/>
        <v>2500</v>
      </c>
      <c r="I15" s="60">
        <f t="shared" si="0"/>
        <v>2500</v>
      </c>
      <c r="J15" s="60">
        <f t="shared" si="0"/>
        <v>2500</v>
      </c>
      <c r="K15" s="60">
        <f t="shared" si="0"/>
        <v>2500</v>
      </c>
      <c r="L15" s="60">
        <f t="shared" si="0"/>
        <v>2500</v>
      </c>
      <c r="M15" s="60">
        <f t="shared" si="0"/>
        <v>2500</v>
      </c>
      <c r="N15" s="60">
        <f t="shared" si="0"/>
        <v>2500</v>
      </c>
      <c r="O15" s="61">
        <f>'SET-Tic''s'!J8</f>
        <v>2500</v>
      </c>
      <c r="V15" s="7"/>
      <c r="W15" s="8"/>
      <c r="X15" s="8"/>
    </row>
    <row r="16" spans="1:24" ht="17.25" customHeight="1" x14ac:dyDescent="0.25">
      <c r="A16" s="168" t="s">
        <v>118</v>
      </c>
      <c r="B16" s="169"/>
      <c r="C16" s="60">
        <v>3332</v>
      </c>
      <c r="D16" s="60">
        <v>3333</v>
      </c>
      <c r="E16" s="60">
        <v>3333</v>
      </c>
      <c r="F16" s="60">
        <v>3333</v>
      </c>
      <c r="G16" s="60">
        <v>3333</v>
      </c>
      <c r="H16" s="60">
        <v>3333</v>
      </c>
      <c r="I16" s="60">
        <v>3333</v>
      </c>
      <c r="J16" s="60">
        <v>3333</v>
      </c>
      <c r="K16" s="60">
        <v>3333</v>
      </c>
      <c r="L16" s="60">
        <v>3333</v>
      </c>
      <c r="M16" s="60">
        <v>3333</v>
      </c>
      <c r="N16" s="60">
        <v>3334</v>
      </c>
      <c r="O16" s="61">
        <v>3333</v>
      </c>
      <c r="V16" s="7"/>
      <c r="W16" s="8"/>
      <c r="X16" s="8"/>
    </row>
    <row r="17" spans="1:24" ht="17.25" customHeight="1" x14ac:dyDescent="0.25">
      <c r="A17" s="172" t="s">
        <v>114</v>
      </c>
      <c r="B17" s="173"/>
      <c r="C17" s="43">
        <f>IF((C18),C18,"-")</f>
        <v>3600</v>
      </c>
      <c r="D17" s="43">
        <f t="shared" ref="D17:K17" si="1">IF((D18),D18,"-")</f>
        <v>3450</v>
      </c>
      <c r="E17" s="43">
        <f t="shared" si="1"/>
        <v>3400</v>
      </c>
      <c r="F17" s="43">
        <f t="shared" si="1"/>
        <v>3200</v>
      </c>
      <c r="G17" s="43">
        <f t="shared" si="1"/>
        <v>3480</v>
      </c>
      <c r="H17" s="43">
        <f t="shared" si="1"/>
        <v>3850</v>
      </c>
      <c r="I17" s="43" t="str">
        <f t="shared" si="1"/>
        <v>-</v>
      </c>
      <c r="J17" s="43" t="str">
        <f t="shared" si="1"/>
        <v>-</v>
      </c>
      <c r="K17" s="43" t="str">
        <f t="shared" si="1"/>
        <v>-</v>
      </c>
      <c r="L17" s="43" t="str">
        <f t="shared" ref="L17:O17" si="2">IF((L18),L18,"-")</f>
        <v>-</v>
      </c>
      <c r="M17" s="43" t="str">
        <f t="shared" si="2"/>
        <v>-</v>
      </c>
      <c r="N17" s="43" t="str">
        <f t="shared" si="2"/>
        <v>-</v>
      </c>
      <c r="O17" s="44">
        <f t="shared" si="2"/>
        <v>20980</v>
      </c>
      <c r="V17" s="7"/>
      <c r="W17" s="8"/>
      <c r="X17" s="8"/>
    </row>
    <row r="18" spans="1:24" ht="27.75" customHeight="1" x14ac:dyDescent="0.25">
      <c r="A18" s="174" t="s">
        <v>37</v>
      </c>
      <c r="B18" s="53" t="s">
        <v>105</v>
      </c>
      <c r="C18" s="16">
        <v>3600</v>
      </c>
      <c r="D18" s="16">
        <v>3450</v>
      </c>
      <c r="E18" s="16">
        <v>3400</v>
      </c>
      <c r="F18" s="16">
        <v>3200</v>
      </c>
      <c r="G18" s="16">
        <v>3480</v>
      </c>
      <c r="H18" s="16">
        <v>3850</v>
      </c>
      <c r="I18" s="16"/>
      <c r="J18" s="16"/>
      <c r="K18" s="16"/>
      <c r="L18" s="16"/>
      <c r="M18" s="16"/>
      <c r="N18" s="16"/>
      <c r="O18" s="48">
        <f>SUM(C18:N18)</f>
        <v>20980</v>
      </c>
      <c r="V18" s="7"/>
      <c r="W18" s="8"/>
      <c r="X18" s="8"/>
    </row>
    <row r="19" spans="1:24" ht="15" customHeight="1" x14ac:dyDescent="0.25">
      <c r="A19" s="174"/>
      <c r="B19" s="53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V19" s="7"/>
      <c r="W19" s="8"/>
      <c r="X19" s="8"/>
    </row>
    <row r="20" spans="1:24" ht="17.25" customHeight="1" x14ac:dyDescent="0.25">
      <c r="A20" s="174"/>
      <c r="B20" s="5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175"/>
      <c r="B21" s="54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14.25" customHeight="1" thickBot="1" x14ac:dyDescent="0.3">
      <c r="A22" s="176" t="s">
        <v>34</v>
      </c>
      <c r="B22" s="177"/>
      <c r="C22" s="178"/>
      <c r="D22" s="165" t="str">
        <f>'SET-Tic''s'!$G8</f>
        <v>Mayor a 1.501</v>
      </c>
      <c r="E22" s="166"/>
      <c r="F22" s="166"/>
      <c r="G22" s="167"/>
      <c r="H22" s="165" t="str">
        <f>'SET-Tic''s'!$H8</f>
        <v>Entre 501 y 1.500</v>
      </c>
      <c r="I22" s="166"/>
      <c r="J22" s="166"/>
      <c r="K22" s="167"/>
      <c r="L22" s="165" t="str">
        <f>'SET-Tic''s'!$I8</f>
        <v>Menos de 500</v>
      </c>
      <c r="M22" s="170"/>
      <c r="N22" s="170"/>
      <c r="O22" s="171"/>
      <c r="V22" s="7"/>
      <c r="W22" s="8"/>
      <c r="X22" s="8"/>
    </row>
    <row r="23" spans="1:24" ht="33" customHeight="1" thickBot="1" x14ac:dyDescent="0.3">
      <c r="A23" s="179"/>
      <c r="B23" s="180"/>
      <c r="C23" s="180"/>
      <c r="D23" s="181" t="s">
        <v>7</v>
      </c>
      <c r="E23" s="181"/>
      <c r="F23" s="181"/>
      <c r="G23" s="181"/>
      <c r="H23" s="182" t="s">
        <v>55</v>
      </c>
      <c r="I23" s="182"/>
      <c r="J23" s="182"/>
      <c r="K23" s="182"/>
      <c r="L23" s="143" t="s">
        <v>56</v>
      </c>
      <c r="M23" s="143"/>
      <c r="N23" s="143"/>
      <c r="O23" s="144"/>
      <c r="V23" s="7"/>
      <c r="W23" s="8"/>
      <c r="X23" s="8"/>
    </row>
    <row r="24" spans="1:24" ht="15.75" customHeight="1" thickBot="1" x14ac:dyDescent="0.3">
      <c r="A24" s="145" t="s">
        <v>36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7"/>
      <c r="V24" s="7"/>
      <c r="W24" s="8"/>
      <c r="X24" s="8"/>
    </row>
    <row r="25" spans="1:24" ht="264.75" customHeight="1" thickBot="1" x14ac:dyDescent="0.3">
      <c r="A25" s="162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  <c r="V25" s="7"/>
    </row>
    <row r="26" spans="1:24" ht="15" customHeight="1" x14ac:dyDescent="0.25">
      <c r="A26" s="92" t="s">
        <v>52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4" t="s">
        <v>54</v>
      </c>
      <c r="O26" s="95"/>
    </row>
    <row r="27" spans="1:24" ht="24.75" customHeight="1" x14ac:dyDescent="0.2">
      <c r="A27" s="183" t="s">
        <v>131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86" t="s">
        <v>119</v>
      </c>
      <c r="O27" s="87"/>
    </row>
    <row r="28" spans="1:24" ht="16.5" customHeight="1" x14ac:dyDescent="0.2">
      <c r="A28" s="183" t="s">
        <v>132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86" t="s">
        <v>138</v>
      </c>
      <c r="O28" s="87"/>
    </row>
    <row r="29" spans="1:24" ht="24.75" customHeight="1" x14ac:dyDescent="0.2">
      <c r="A29" s="183" t="s">
        <v>133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86" t="s">
        <v>139</v>
      </c>
      <c r="O29" s="87"/>
    </row>
    <row r="30" spans="1:24" ht="24.75" customHeight="1" x14ac:dyDescent="0.2">
      <c r="A30" s="183" t="s">
        <v>134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86" t="s">
        <v>140</v>
      </c>
      <c r="O30" s="87"/>
    </row>
    <row r="31" spans="1:24" ht="24.75" customHeight="1" x14ac:dyDescent="0.2">
      <c r="A31" s="183" t="s">
        <v>135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86" t="s">
        <v>141</v>
      </c>
      <c r="O31" s="87"/>
    </row>
    <row r="32" spans="1:24" ht="24.75" customHeight="1" x14ac:dyDescent="0.2">
      <c r="A32" s="183" t="s">
        <v>136</v>
      </c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86" t="s">
        <v>142</v>
      </c>
      <c r="O32" s="87"/>
    </row>
    <row r="33" spans="1:17" ht="24.75" customHeight="1" x14ac:dyDescent="0.25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6" t="s">
        <v>143</v>
      </c>
      <c r="O33" s="87"/>
    </row>
    <row r="34" spans="1:17" ht="24.75" customHeight="1" x14ac:dyDescent="0.25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6" t="s">
        <v>144</v>
      </c>
      <c r="O34" s="87"/>
    </row>
    <row r="35" spans="1:17" ht="24.75" customHeight="1" x14ac:dyDescent="0.25">
      <c r="A35" s="84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6" t="s">
        <v>145</v>
      </c>
      <c r="O35" s="87"/>
    </row>
    <row r="36" spans="1:17" ht="24.75" customHeight="1" x14ac:dyDescent="0.25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6" t="s">
        <v>146</v>
      </c>
      <c r="O36" s="87"/>
    </row>
    <row r="37" spans="1:17" ht="24.75" customHeight="1" x14ac:dyDescent="0.25">
      <c r="A37" s="84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6" t="s">
        <v>147</v>
      </c>
      <c r="O37" s="87"/>
    </row>
    <row r="38" spans="1:17" ht="20.25" customHeight="1" thickBot="1" x14ac:dyDescent="0.3">
      <c r="A38" s="84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6" t="s">
        <v>148</v>
      </c>
      <c r="O38" s="87"/>
    </row>
    <row r="39" spans="1:17" ht="19.5" customHeight="1" x14ac:dyDescent="0.25">
      <c r="A39" s="92" t="s">
        <v>53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4" t="s">
        <v>54</v>
      </c>
      <c r="O39" s="95"/>
    </row>
    <row r="40" spans="1:17" ht="14.25" customHeight="1" x14ac:dyDescent="0.25">
      <c r="A40" s="84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96"/>
      <c r="O40" s="97"/>
    </row>
    <row r="41" spans="1:17" ht="15.75" thickBot="1" x14ac:dyDescent="0.3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100"/>
    </row>
    <row r="42" spans="1:17" ht="6.75" customHeight="1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</row>
    <row r="44" spans="1:17" ht="14.25" x14ac:dyDescent="0.2">
      <c r="Q44" s="39" t="s">
        <v>76</v>
      </c>
    </row>
    <row r="45" spans="1:17" ht="14.25" x14ac:dyDescent="0.2">
      <c r="Q45" s="39" t="s">
        <v>77</v>
      </c>
    </row>
    <row r="46" spans="1:17" ht="14.25" x14ac:dyDescent="0.2">
      <c r="Q46" s="39" t="s">
        <v>78</v>
      </c>
    </row>
    <row r="47" spans="1:17" ht="14.25" x14ac:dyDescent="0.2">
      <c r="Q47" s="39" t="s">
        <v>79</v>
      </c>
    </row>
    <row r="48" spans="1:17" ht="14.25" x14ac:dyDescent="0.2">
      <c r="Q48" s="39" t="s">
        <v>80</v>
      </c>
    </row>
    <row r="49" spans="17:17" ht="14.25" x14ac:dyDescent="0.2">
      <c r="Q49" s="39" t="s">
        <v>81</v>
      </c>
    </row>
    <row r="50" spans="17:17" ht="14.25" x14ac:dyDescent="0.2">
      <c r="Q50" s="39" t="s">
        <v>82</v>
      </c>
    </row>
    <row r="51" spans="17:17" ht="14.25" x14ac:dyDescent="0.2">
      <c r="Q51" s="39" t="s">
        <v>83</v>
      </c>
    </row>
    <row r="52" spans="17:17" ht="14.25" x14ac:dyDescent="0.2">
      <c r="Q52" s="39" t="s">
        <v>84</v>
      </c>
    </row>
    <row r="53" spans="17:17" ht="14.25" x14ac:dyDescent="0.2">
      <c r="Q53" s="39" t="s">
        <v>85</v>
      </c>
    </row>
    <row r="54" spans="17:17" ht="14.25" x14ac:dyDescent="0.2">
      <c r="Q54" s="39" t="s">
        <v>86</v>
      </c>
    </row>
    <row r="55" spans="17:17" ht="14.25" x14ac:dyDescent="0.2">
      <c r="Q55" s="39" t="s">
        <v>87</v>
      </c>
    </row>
    <row r="56" spans="17:17" ht="14.25" x14ac:dyDescent="0.2">
      <c r="Q56" s="39" t="s">
        <v>88</v>
      </c>
    </row>
    <row r="58" spans="17:17" x14ac:dyDescent="0.25">
      <c r="Q58" s="30">
        <v>2500</v>
      </c>
    </row>
    <row r="59" spans="17:17" x14ac:dyDescent="0.25">
      <c r="Q59" s="30">
        <v>40000</v>
      </c>
    </row>
  </sheetData>
  <mergeCells count="74">
    <mergeCell ref="A1:C2"/>
    <mergeCell ref="D1:O1"/>
    <mergeCell ref="D2:O2"/>
    <mergeCell ref="A6:E6"/>
    <mergeCell ref="G6:O6"/>
    <mergeCell ref="A5:E5"/>
    <mergeCell ref="A3:E3"/>
    <mergeCell ref="F3:O3"/>
    <mergeCell ref="A4:E4"/>
    <mergeCell ref="F4:O4"/>
    <mergeCell ref="F5:O5"/>
    <mergeCell ref="A24:O24"/>
    <mergeCell ref="A25:O25"/>
    <mergeCell ref="H22:K22"/>
    <mergeCell ref="A22:C23"/>
    <mergeCell ref="D22:G22"/>
    <mergeCell ref="D23:G23"/>
    <mergeCell ref="H23:K23"/>
    <mergeCell ref="L23:O23"/>
    <mergeCell ref="N8:O8"/>
    <mergeCell ref="J7:K8"/>
    <mergeCell ref="L7:O7"/>
    <mergeCell ref="L8:M8"/>
    <mergeCell ref="A7:D8"/>
    <mergeCell ref="E7:E8"/>
    <mergeCell ref="F7:G8"/>
    <mergeCell ref="H7:H8"/>
    <mergeCell ref="I7:I8"/>
    <mergeCell ref="A14:B14"/>
    <mergeCell ref="A9:D9"/>
    <mergeCell ref="F9:G9"/>
    <mergeCell ref="L22:O22"/>
    <mergeCell ref="A16:B16"/>
    <mergeCell ref="A17:B17"/>
    <mergeCell ref="A18:A21"/>
    <mergeCell ref="A15:B15"/>
    <mergeCell ref="J9:O9"/>
    <mergeCell ref="A10:O10"/>
    <mergeCell ref="A11:O11"/>
    <mergeCell ref="A12:O12"/>
    <mergeCell ref="A13:O13"/>
    <mergeCell ref="A42:O42"/>
    <mergeCell ref="A41:M41"/>
    <mergeCell ref="N41:O41"/>
    <mergeCell ref="A26:M26"/>
    <mergeCell ref="N26:O26"/>
    <mergeCell ref="A27:M27"/>
    <mergeCell ref="N27:O27"/>
    <mergeCell ref="A39:M39"/>
    <mergeCell ref="N39:O39"/>
    <mergeCell ref="A40:M40"/>
    <mergeCell ref="N40:O40"/>
    <mergeCell ref="A28:M28"/>
    <mergeCell ref="N28:O28"/>
    <mergeCell ref="A29:M29"/>
    <mergeCell ref="N29:O29"/>
    <mergeCell ref="A30:M30"/>
    <mergeCell ref="N30:O30"/>
    <mergeCell ref="A31:M31"/>
    <mergeCell ref="N31:O31"/>
    <mergeCell ref="A32:M32"/>
    <mergeCell ref="N32:O32"/>
    <mergeCell ref="A33:M33"/>
    <mergeCell ref="N33:O33"/>
    <mergeCell ref="A34:M34"/>
    <mergeCell ref="N34:O34"/>
    <mergeCell ref="A38:M38"/>
    <mergeCell ref="N38:O38"/>
    <mergeCell ref="A35:M35"/>
    <mergeCell ref="N35:O35"/>
    <mergeCell ref="A36:M36"/>
    <mergeCell ref="N36:O36"/>
    <mergeCell ref="A37:M37"/>
    <mergeCell ref="N37:O37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5122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SET-Tic's</vt:lpstr>
      <vt:lpstr>01</vt:lpstr>
      <vt:lpstr>02</vt:lpstr>
      <vt:lpstr>03</vt:lpstr>
      <vt:lpstr>'SET-Tic''s'!Títulos_a_imprimir</vt:lpstr>
    </vt:vector>
  </TitlesOfParts>
  <Company>Windows XP Colossus Edition 2 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wendy dayana</cp:lastModifiedBy>
  <cp:lastPrinted>2015-08-14T20:03:03Z</cp:lastPrinted>
  <dcterms:created xsi:type="dcterms:W3CDTF">2010-03-16T20:37:23Z</dcterms:created>
  <dcterms:modified xsi:type="dcterms:W3CDTF">2019-03-06T22:35:08Z</dcterms:modified>
</cp:coreProperties>
</file>